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s\GAS\VNG\Common\Rates &amp; Regulatory\Other\Monthly Rate Distribution\Website 2023\"/>
    </mc:Choice>
  </mc:AlternateContent>
  <xr:revisionPtr revIDLastSave="0" documentId="14_{40B76A8F-ECAE-4369-BFC9-70D11894DF3B}" xr6:coauthVersionLast="47" xr6:coauthVersionMax="47" xr10:uidLastSave="{00000000-0000-0000-0000-000000000000}"/>
  <bookViews>
    <workbookView xWindow="28680" yWindow="-120" windowWidth="29040" windowHeight="15840" xr2:uid="{EA9487BC-C5CF-4A40-95E6-08EA2216C778}"/>
  </bookViews>
  <sheets>
    <sheet name="May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5" l="1"/>
  <c r="F72" i="5"/>
  <c r="D73" i="5"/>
  <c r="D72" i="5"/>
  <c r="J201" i="5" l="1"/>
  <c r="J126" i="5"/>
  <c r="J118" i="5"/>
  <c r="J116" i="5"/>
  <c r="H211" i="5"/>
  <c r="F224" i="5"/>
  <c r="F222" i="5"/>
  <c r="F116" i="5"/>
  <c r="L78" i="5" l="1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<sst xmlns="http://schemas.openxmlformats.org/spreadsheetml/2006/main" count="327" uniqueCount="134">
  <si>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</si>
  <si>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</si>
  <si>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</si>
  <si>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</si>
  <si>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</si>
  <si>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</si>
  <si>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</si>
  <si>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</si>
  <si>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</si>
  <si>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</si>
  <si>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</si>
  <si>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</si>
  <si>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</si>
  <si>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</si>
  <si>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</si>
  <si>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</si>
  <si>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</si>
  <si>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</si>
  <si>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</si>
  <si>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</si>
  <si>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</si>
  <si>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</si>
  <si>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</si>
  <si>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</si>
  <si>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</si>
  <si>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</si>
  <si>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</si>
  <si>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</si>
  <si>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</si>
  <si>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</si>
  <si>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</si>
  <si>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</si>
  <si>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</si>
  <si>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</si>
  <si>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</si>
  <si>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</si>
  <si>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</si>
  <si>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</si>
  <si>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</si>
  <si>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</si>
  <si>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</si>
  <si>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</si>
  <si>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</si>
  <si>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</si>
  <si>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</si>
  <si>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</si>
  <si>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</si>
  <si>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</si>
  <si>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</si>
  <si>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</si>
  <si>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</si>
  <si>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</si>
  <si>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</si>
  <si>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</si>
  <si>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</si>
  <si>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</si>
  <si>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</si>
  <si>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</si>
  <si>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</si>
  <si>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</si>
  <si>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</si>
  <si>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</si>
  <si>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</si>
  <si>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</si>
  <si>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</si>
  <si>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</si>
  <si>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</si>
  <si>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</si>
  <si>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</si>
  <si>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</si>
  <si>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</si>
  <si>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</si>
  <si>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</si>
  <si>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</si>
  <si>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</si>
  <si>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</si>
  <si>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</si>
  <si>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</si>
  <si>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</si>
  <si>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</si>
  <si>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</si>
  <si>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</si>
  <si>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</si>
  <si>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</si>
  <si>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</si>
  <si>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</si>
  <si>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</si>
  <si>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</si>
  <si>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</si>
  <si>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</si>
  <si>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</si>
  <si>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</si>
  <si>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</si>
  <si>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</si>
  <si>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</si>
  <si>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</si>
  <si>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</si>
  <si>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</si>
  <si>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</si>
  <si>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</si>
  <si>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</si>
  <si>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</si>
  <si>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</si>
  <si>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</si>
  <si>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</si>
  <si>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</si>
  <si>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</si>
  <si>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</si>
  <si>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</si>
  <si>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</si>
  <si>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</si>
  <si>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</si>
  <si>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</si>
  <si>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</si>
  <si>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</si>
  <si>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</si>
  <si>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</si>
  <si>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</si>
  <si>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</si>
  <si>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</si>
  <si>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</si>
  <si>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</si>
  <si>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</si>
  <si>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</si>
  <si>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02-01-23</t>
  </si>
  <si>
    <t>This Filing Effective for the Billing Month of March 2023  Subject to Refund</t>
  </si>
  <si>
    <t>Superseding Filing Effective for the Billing of February 2023 Subject to Refund</t>
  </si>
  <si>
    <t xml:space="preserve">            MAY 2023</t>
  </si>
  <si>
    <t>FILED 04-27-2023</t>
  </si>
  <si>
    <t>This Filing Effective for the Billing Month of May 2023 - Subject to Refund</t>
  </si>
  <si>
    <t>Superseding Filing Effective for the Billing Month of April 2023 - Subject to Refund</t>
  </si>
  <si>
    <t>FILED 04-11-23</t>
  </si>
  <si>
    <t>This Filing Effective for the Billing Month of May 2023  Subject to Refund</t>
  </si>
  <si>
    <t>Superseding Filing Effective for the Billing of April 2023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</si>
</sst>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7" fontId="8" fillId="0" borderId="0" xfId="6" applyNumberFormat="1" applyFont="1" applyAlignment="1">
      <alignment horizontal="centerContinuous"/>
    </xf>
    <xf numFmtId="165" fontId="10" fillId="0" borderId="0" xfId="17" applyNumberFormat="1" applyFont="1" applyFill="1" applyAlignment="1"/>
    <xf numFmtId="0" fontId="7" fillId="0" borderId="0" xfId="6" quotePrefix="1" applyFont="1"/>
    <xf numFmtId="167" fontId="17" fillId="0" borderId="0" xfId="18" applyNumberFormat="1" applyFont="1"/>
  </cellXfs>
  <cellStyles count="19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2"/>
      <c r="B1" s="1"/>
      <c r="C1" s="1"/>
      <c r="D1" s="1"/>
      <c r="E1" s="1"/>
      <c r="F1" s="2"/>
      <c r="G1" s="1"/>
      <c r="H1" s="1"/>
      <c r="I1" s="1"/>
      <c r="J1" s="1"/>
      <c r="K1" s="1"/>
      <c r="L1" s="4"/>
      <c r="M1" s="4"/>
      <c r="N1" s="4"/>
      <c r="O1" s="4"/>
      <c r="P1" s="4"/>
      <c r="Q1" s="4"/>
    </row>
    <row r="2" spans="1:24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0.60812999999999995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0.60901999999999989</v>
      </c>
      <c r="M16" s="9">
        <f>B16+L16</f>
        <v>1.4992299999999998</v>
      </c>
      <c r="N16" s="1"/>
      <c r="O16" s="9" t="s">
        <v>18</v>
      </c>
      <c r="P16" s="3"/>
      <c r="S16" s="53"/>
      <c r="T16" s="53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1"/>
      <c r="E18" s="9"/>
      <c r="F18" s="9"/>
      <c r="G18" s="9"/>
      <c r="H18" s="9"/>
      <c r="I18" s="9"/>
      <c r="J18" s="9"/>
      <c r="K18" s="9"/>
      <c r="L18" s="9"/>
      <c r="M18" s="9">
        <v>0.13</v>
      </c>
      <c r="N18" s="52"/>
      <c r="O18" s="9" t="s">
        <v>18</v>
      </c>
      <c r="P18" s="3"/>
    </row>
    <row r="19" spans="1:24" ht="21">
      <c r="A19" s="1"/>
      <c r="B19" s="9"/>
      <c r="C19" s="9"/>
      <c r="D19" s="51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1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v>0.60812999999999995</v>
      </c>
      <c r="E25" s="9"/>
      <c r="F25" s="9">
        <v>8.8999999999999995E-4</v>
      </c>
      <c r="G25" s="9"/>
      <c r="H25" s="9">
        <v>0</v>
      </c>
      <c r="I25" s="9"/>
      <c r="J25" s="9"/>
      <c r="K25" s="9"/>
      <c r="L25" s="9">
        <f>SUM(D25:J25)</f>
        <v>0.60901999999999989</v>
      </c>
      <c r="M25" s="9">
        <f>B25+L25</f>
        <v>1.4479499999999998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0.31752999999999998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0.32816000000000001</v>
      </c>
      <c r="M33" s="9">
        <f>B33+L33</f>
        <v>0.86185999999999996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0.60945000000000005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0.54753000000000007</v>
      </c>
      <c r="M41" s="9">
        <f>B41+L41</f>
        <v>1.0812300000000001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v>0.60945000000000005</v>
      </c>
      <c r="E42" s="9"/>
      <c r="F42" s="9">
        <v>-6.1920000000000003E-2</v>
      </c>
      <c r="G42" s="9"/>
      <c r="H42" s="9">
        <v>0</v>
      </c>
      <c r="I42" s="9"/>
      <c r="J42" s="9"/>
      <c r="K42" s="9"/>
      <c r="L42" s="9">
        <f>SUM(D42:J42)</f>
        <v>0.54753000000000007</v>
      </c>
      <c r="M42" s="9">
        <f>B42+L42</f>
        <v>0.99680000000000013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0.45190999999999998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0.46848999999999996</v>
      </c>
      <c r="M51" s="9">
        <f>B51+L51</f>
        <v>1.02484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v>0.45190999999999998</v>
      </c>
      <c r="E52" s="9"/>
      <c r="F52" s="9">
        <v>1.6580000000000001E-2</v>
      </c>
      <c r="G52" s="9"/>
      <c r="H52" s="9">
        <v>0</v>
      </c>
      <c r="I52" s="9"/>
      <c r="J52" s="9"/>
      <c r="K52" s="9"/>
      <c r="L52" s="9">
        <f>SUM(D52:J52)</f>
        <v>0.46848999999999996</v>
      </c>
      <c r="M52" s="9">
        <f>B52+L52</f>
        <v>0.86934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v>0.45190999999999998</v>
      </c>
      <c r="E53" s="9"/>
      <c r="F53" s="9">
        <v>1.6580000000000001E-2</v>
      </c>
      <c r="G53" s="9"/>
      <c r="H53" s="9">
        <v>0</v>
      </c>
      <c r="I53" s="9"/>
      <c r="J53" s="9"/>
      <c r="K53" s="9"/>
      <c r="L53" s="9">
        <f>SUM(D53:J53)</f>
        <v>0.46848999999999996</v>
      </c>
      <c r="M53" s="9">
        <f>B53+L53</f>
        <v>0.78912000000000004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0.29287999999999997</v>
      </c>
      <c r="C63" s="9"/>
      <c r="D63" s="9">
        <v>0.29832999999999998</v>
      </c>
      <c r="E63" s="9"/>
      <c r="F63" s="9">
        <v>2.937E-2</v>
      </c>
      <c r="G63" s="9"/>
      <c r="H63" s="9">
        <v>0</v>
      </c>
      <c r="I63" s="9"/>
      <c r="J63" s="9"/>
      <c r="K63" s="9"/>
      <c r="L63" s="9">
        <f>SUM(D63:J63)</f>
        <v>0.32769999999999999</v>
      </c>
      <c r="M63" s="9">
        <f>B63+L63</f>
        <v>0.62057999999999991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44.7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44.7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0.73751999999999995</v>
      </c>
      <c r="C71" s="9"/>
      <c r="D71" s="9">
        <v>0.29832999999999998</v>
      </c>
      <c r="E71" s="9"/>
      <c r="F71" s="9">
        <v>4.0149999999999998E-2</v>
      </c>
      <c r="G71" s="9"/>
      <c r="H71" s="9">
        <v>0</v>
      </c>
      <c r="I71" s="9"/>
      <c r="J71" s="9"/>
      <c r="K71" s="9"/>
      <c r="L71" s="9">
        <f>SUM(D71:J71)</f>
        <v>0.33848</v>
      </c>
      <c r="M71" s="9">
        <f>B71+L71</f>
        <v>1.0760000000000001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0.42886999999999997</v>
      </c>
      <c r="C72" s="9"/>
      <c r="D72" s="9">
        <f>+D71</f>
        <v>0.29832999999999998</v>
      </c>
      <c r="E72" s="9"/>
      <c r="F72" s="9">
        <f>+F71</f>
        <v>4.0149999999999998E-2</v>
      </c>
      <c r="G72" s="9"/>
      <c r="H72" s="9">
        <v>0</v>
      </c>
      <c r="I72" s="9"/>
      <c r="J72" s="9"/>
      <c r="K72" s="9"/>
      <c r="L72" s="9">
        <f>SUM(D72:J72)</f>
        <v>0.33848</v>
      </c>
      <c r="M72" s="9">
        <f>B72+L72</f>
        <v>0.76734999999999998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0.42105999999999999</v>
      </c>
      <c r="C73" s="9"/>
      <c r="D73" s="9">
        <f>+D71</f>
        <v>0.29832999999999998</v>
      </c>
      <c r="E73" s="9"/>
      <c r="F73" s="9">
        <f>+F71</f>
        <v>4.0149999999999998E-2</v>
      </c>
      <c r="G73" s="9"/>
      <c r="H73" s="9">
        <v>0</v>
      </c>
      <c r="I73" s="9"/>
      <c r="J73" s="9"/>
      <c r="K73" s="9"/>
      <c r="L73" s="9">
        <f>SUM(D73:J73)</f>
        <v>0.33848</v>
      </c>
      <c r="M73" s="9">
        <f>B73+L73</f>
        <v>0.75953999999999999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0.36366999999999999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7.02</v>
      </c>
      <c r="M78" s="8">
        <f>ROUND(+B78+L78,2)</f>
        <v>27.27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132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131</v>
      </c>
      <c r="B81" s="1"/>
      <c r="C81" s="1"/>
      <c r="D81" s="1"/>
      <c r="E81" s="1"/>
      <c r="F81" s="1" t="s">
        <v>133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MAY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1.2091799999999999</v>
      </c>
      <c r="K103" s="1"/>
      <c r="L103" s="1"/>
      <c r="M103" s="9">
        <f>SUM(F103:J103)</f>
        <v>1.52986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0.29565999999999998</v>
      </c>
      <c r="K109" s="1"/>
      <c r="L109" s="1"/>
      <c r="M109" s="9">
        <f>SUM(F109:J109)</f>
        <v>0.29565999999999998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1.2091799999999999</v>
      </c>
      <c r="K116" s="1"/>
      <c r="L116" s="1"/>
      <c r="M116" s="9">
        <f>SUM(F116:J116)</f>
        <v>1.52986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0.29565999999999998</v>
      </c>
      <c r="K126" s="1"/>
      <c r="L126" s="1"/>
      <c r="M126" s="9">
        <f>SUM(F126:J126)</f>
        <v>0.29565999999999998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125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126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MAY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5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5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5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5">
      <c r="A149" s="23" t="s">
        <v>64</v>
      </c>
      <c r="H149" s="8">
        <v>1041.92</v>
      </c>
      <c r="I149" s="23" t="s">
        <v>15</v>
      </c>
    </row>
    <row r="150" spans="1:15">
      <c r="A150" s="23" t="s">
        <v>65</v>
      </c>
      <c r="H150" s="8">
        <v>1041.92</v>
      </c>
      <c r="I150" s="23" t="s">
        <v>15</v>
      </c>
    </row>
    <row r="152" spans="1:15">
      <c r="A152" s="23" t="s">
        <v>37</v>
      </c>
    </row>
    <row r="153" spans="1:15">
      <c r="A153" s="23" t="s">
        <v>63</v>
      </c>
      <c r="H153" s="9">
        <v>8.7300000000000003E-2</v>
      </c>
      <c r="I153" s="23" t="s">
        <v>18</v>
      </c>
    </row>
    <row r="154" spans="1:15">
      <c r="A154" s="23" t="s">
        <v>64</v>
      </c>
      <c r="H154" s="9">
        <v>6.089E-2</v>
      </c>
      <c r="I154" s="23" t="s">
        <v>18</v>
      </c>
    </row>
    <row r="155" spans="1:15">
      <c r="A155" s="23" t="s">
        <v>65</v>
      </c>
      <c r="H155" s="9">
        <v>5.3699999999999998E-2</v>
      </c>
      <c r="I155" s="23" t="s">
        <v>18</v>
      </c>
    </row>
    <row r="157" spans="1:15">
      <c r="A157" s="23" t="s">
        <v>66</v>
      </c>
    </row>
    <row r="158" spans="1:15">
      <c r="A158" s="23" t="s">
        <v>67</v>
      </c>
      <c r="H158" s="9">
        <v>0.32600000000000001</v>
      </c>
      <c r="I158" s="23" t="s">
        <v>18</v>
      </c>
    </row>
    <row r="159" spans="1:15">
      <c r="A159" s="23" t="s">
        <v>68</v>
      </c>
      <c r="H159" s="9">
        <v>0.32600000000000001</v>
      </c>
      <c r="I159" s="23" t="s">
        <v>18</v>
      </c>
    </row>
    <row r="160" spans="1:15">
      <c r="A160" s="23" t="s">
        <v>69</v>
      </c>
      <c r="H160" s="9">
        <v>0.32600000000000001</v>
      </c>
      <c r="I160" s="23" t="s">
        <v>18</v>
      </c>
    </row>
    <row r="161" spans="1:15">
      <c r="A161" s="23" t="s">
        <v>70</v>
      </c>
      <c r="H161" s="9">
        <v>0.32600000000000001</v>
      </c>
      <c r="I161" s="23" t="s">
        <v>18</v>
      </c>
    </row>
    <row r="162" spans="1:15">
      <c r="A162" s="23" t="s">
        <v>71</v>
      </c>
      <c r="H162" s="9">
        <v>0.32600000000000001</v>
      </c>
      <c r="I162" s="23" t="s">
        <v>18</v>
      </c>
    </row>
    <row r="163" spans="1:15">
      <c r="A163" s="23" t="s">
        <v>72</v>
      </c>
      <c r="H163" s="9">
        <v>0.32600000000000001</v>
      </c>
      <c r="I163" s="23" t="s">
        <v>18</v>
      </c>
    </row>
    <row r="167" spans="1:15">
      <c r="E167" s="23" t="s">
        <v>129</v>
      </c>
    </row>
    <row r="168" spans="1:15">
      <c r="A168" s="23" t="s">
        <v>128</v>
      </c>
      <c r="E168" s="23" t="s">
        <v>130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0" t="str">
        <f>+A5</f>
        <v xml:space="preserve">            MAY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0.35610999999999998</v>
      </c>
      <c r="K190" s="1"/>
      <c r="L190" s="1"/>
      <c r="M190" s="9">
        <f>SUM(F190:J190)</f>
        <v>1.29182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1.64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0.35610999999999998</v>
      </c>
      <c r="K201" s="1"/>
      <c r="L201" s="1"/>
      <c r="M201" s="9">
        <f>SUM(F201:J201)</f>
        <v>0.45849999999999996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0.57999999999999996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6.0449999999999997E-2</v>
      </c>
      <c r="K211" s="1"/>
      <c r="L211" s="1"/>
      <c r="M211" s="9">
        <f>SUM(F211:J211)</f>
        <v>0.61326999999999998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0.29565999999999998</v>
      </c>
      <c r="K213" s="1"/>
      <c r="L213" s="1"/>
      <c r="M213" s="9">
        <f>(J213)</f>
        <v>0.29565999999999998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1.1499999999999999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v>6.0449999999999997E-2</v>
      </c>
      <c r="K224" s="9"/>
      <c r="L224" s="1"/>
      <c r="M224" s="9">
        <f>(F224+J224)</f>
        <v>0.16400000000000001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0.29565999999999998</v>
      </c>
      <c r="K226" s="1"/>
      <c r="L226" s="1"/>
      <c r="M226" s="9">
        <f>SUM(F226:J226)</f>
        <v>0.29565999999999998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0.57999999999999996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March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02-01-23</v>
      </c>
      <c r="B240" s="1"/>
      <c r="C240" s="1"/>
      <c r="D240" s="1"/>
      <c r="E240" s="1"/>
      <c r="F240" s="1" t="str">
        <f>+F130</f>
        <v>Superseding Filing Effective for the Billing of February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MAY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0.29565999999999998</v>
      </c>
      <c r="K266" s="1"/>
      <c r="L266" s="1"/>
      <c r="M266" s="9">
        <f>SUM(F266:J266)</f>
        <v>0.29565999999999998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March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02-01-23</v>
      </c>
      <c r="B271" s="1"/>
      <c r="C271" s="1"/>
      <c r="D271" s="1"/>
      <c r="E271" s="1"/>
      <c r="F271" s="9" t="str">
        <f>+F240</f>
        <v>Superseding Filing Effective for the Billing of February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MAY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9">
        <f>+H158</f>
        <v>0.32600000000000001</v>
      </c>
      <c r="I296" s="23" t="s">
        <v>18</v>
      </c>
    </row>
    <row r="297" spans="1:9">
      <c r="A297" s="23" t="s">
        <v>68</v>
      </c>
      <c r="H297" s="9">
        <f t="shared" ref="H297:H301" si="0">+H159</f>
        <v>0.32600000000000001</v>
      </c>
      <c r="I297" s="23" t="s">
        <v>18</v>
      </c>
    </row>
    <row r="298" spans="1:9">
      <c r="A298" s="23" t="s">
        <v>69</v>
      </c>
      <c r="H298" s="9">
        <f t="shared" si="0"/>
        <v>0.32600000000000001</v>
      </c>
      <c r="I298" s="23" t="s">
        <v>18</v>
      </c>
    </row>
    <row r="299" spans="1:9">
      <c r="A299" s="23" t="s">
        <v>70</v>
      </c>
      <c r="H299" s="9">
        <f t="shared" si="0"/>
        <v>0.32600000000000001</v>
      </c>
      <c r="I299" s="23" t="s">
        <v>18</v>
      </c>
    </row>
    <row r="300" spans="1:9">
      <c r="A300" s="23" t="s">
        <v>71</v>
      </c>
      <c r="H300" s="9">
        <f t="shared" si="0"/>
        <v>0.32600000000000001</v>
      </c>
      <c r="I300" s="23" t="s">
        <v>18</v>
      </c>
    </row>
    <row r="301" spans="1:9">
      <c r="A301" s="23" t="s">
        <v>72</v>
      </c>
      <c r="H301" s="9">
        <f t="shared" si="0"/>
        <v>0.32600000000000001</v>
      </c>
      <c r="I301" s="23" t="s">
        <v>18</v>
      </c>
    </row>
    <row r="304" spans="1:9">
      <c r="F304" s="35" t="str">
        <f>+E167</f>
        <v>This Filing Effective for the Billing Month of May 2023 - Subject to Refund</v>
      </c>
    </row>
    <row r="305" spans="1:15">
      <c r="A305" s="23" t="str">
        <f>+A168</f>
        <v>FILED 04-27-2023</v>
      </c>
      <c r="F305" s="35" t="str">
        <f>+E168</f>
        <v>Superseding Filing Effective for the Billing Month of April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2023-05-01T12:26:56Z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