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September 2021\"/>
    </mc:Choice>
  </mc:AlternateContent>
  <xr:revisionPtr revIDLastSave="0" documentId="8_{B4CB6092-E88C-46F0-A6FC-0700CD178924}" xr6:coauthVersionLast="46" xr6:coauthVersionMax="46" xr10:uidLastSave="{00000000-0000-0000-0000-000000000000}"/>
  <bookViews>
    <workbookView xWindow="-38510" yWindow="-8830" windowWidth="38620" windowHeight="21220" xr2:uid="{E096A6B9-4EB4-4361-971E-79AA2FD5F44E}"/>
  </bookViews>
  <sheets>
    <sheet name="Sept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9" i="2" l="1"/>
  <c r="F238" i="2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A134" i="2"/>
  <c r="M214" i="2" l="1"/>
  <c r="M223" i="2"/>
  <c r="J265" i="2"/>
  <c r="M227" i="2"/>
  <c r="A90" i="2"/>
  <c r="A250" i="2" s="1"/>
  <c r="J124" i="2"/>
  <c r="M124" i="2" s="1"/>
  <c r="M121" i="2"/>
  <c r="M120" i="2"/>
  <c r="M119" i="2"/>
  <c r="J116" i="2"/>
  <c r="M116" i="2" s="1"/>
  <c r="M114" i="2"/>
  <c r="J114" i="2"/>
  <c r="M112" i="2"/>
  <c r="M107" i="2"/>
  <c r="M105" i="2"/>
  <c r="M103" i="2"/>
  <c r="M101" i="2"/>
  <c r="M99" i="2"/>
  <c r="L79" i="2"/>
  <c r="M79" i="2" s="1"/>
  <c r="L73" i="2"/>
  <c r="M73" i="2" s="1"/>
  <c r="F73" i="2"/>
  <c r="F74" i="2" s="1"/>
  <c r="D73" i="2"/>
  <c r="D74" i="2" s="1"/>
  <c r="L74" i="2" s="1"/>
  <c r="M74" i="2" s="1"/>
  <c r="L72" i="2"/>
  <c r="M72" i="2" s="1"/>
  <c r="D72" i="2"/>
  <c r="M69" i="2"/>
  <c r="L63" i="2"/>
  <c r="M63" i="2" s="1"/>
  <c r="M60" i="2"/>
  <c r="F52" i="2"/>
  <c r="L52" i="2" s="1"/>
  <c r="M52" i="2" s="1"/>
  <c r="D52" i="2"/>
  <c r="D53" i="2" s="1"/>
  <c r="L51" i="2"/>
  <c r="M51" i="2" s="1"/>
  <c r="M48" i="2"/>
  <c r="F42" i="2"/>
  <c r="D42" i="2"/>
  <c r="L42" i="2" s="1"/>
  <c r="M42" i="2" s="1"/>
  <c r="L41" i="2"/>
  <c r="M41" i="2" s="1"/>
  <c r="M38" i="2"/>
  <c r="M33" i="2"/>
  <c r="L33" i="2"/>
  <c r="M30" i="2"/>
  <c r="L25" i="2"/>
  <c r="F25" i="2"/>
  <c r="D25" i="2"/>
  <c r="B25" i="2"/>
  <c r="M25" i="2" s="1"/>
  <c r="M22" i="2"/>
  <c r="L16" i="2"/>
  <c r="M16" i="2" s="1"/>
  <c r="M13" i="2"/>
  <c r="M312" i="2"/>
  <c r="M313" i="2"/>
  <c r="M314" i="2"/>
  <c r="M315" i="2"/>
  <c r="M316" i="2"/>
  <c r="M311" i="2"/>
  <c r="F285" i="2"/>
  <c r="A177" i="2" l="1"/>
  <c r="F53" i="2"/>
  <c r="L53" i="2" s="1"/>
  <c r="M53" i="2" s="1"/>
  <c r="M263" i="2"/>
  <c r="M261" i="2"/>
  <c r="M259" i="2"/>
  <c r="F278" i="2"/>
  <c r="F277" i="2"/>
  <c r="A278" i="2"/>
  <c r="C324" i="2" l="1"/>
  <c r="A324" i="2"/>
  <c r="D3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C0A9AB52-B036-45F6-9E91-E2503F79B74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<sst xmlns="http://schemas.openxmlformats.org/spreadsheetml/2006/main" count="331" uniqueCount="133">
  <si>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</si>
  <si>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</si>
  <si>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</si>
  <si>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</si>
  <si>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</si>
  <si>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</si>
  <si>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</si>
  <si>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</si>
  <si>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</si>
  <si>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</si>
  <si>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</si>
  <si>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</si>
  <si>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</si>
  <si>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</si>
  <si>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</si>
  <si>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</si>
  <si>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</si>
  <si>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</si>
  <si>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</si>
  <si>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</si>
  <si>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</si>
  <si>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</si>
  <si>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</si>
  <si>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</si>
  <si>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</si>
  <si>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</si>
  <si>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</si>
  <si>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</si>
  <si>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</si>
  <si>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</si>
  <si>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</si>
  <si>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</si>
  <si>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</si>
  <si>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</si>
  <si>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</si>
  <si>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</si>
  <si>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</si>
  <si>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</si>
  <si>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</si>
  <si>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</si>
  <si>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</si>
  <si>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</si>
  <si>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</si>
  <si>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</si>
  <si>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</si>
  <si>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</si>
  <si>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</si>
  <si>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</si>
  <si>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</si>
  <si>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</si>
  <si>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</si>
  <si>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</si>
  <si>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</si>
  <si>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</si>
  <si>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</si>
  <si>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</si>
  <si>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</si>
  <si>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</si>
  <si>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</si>
  <si>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</si>
  <si>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</si>
  <si>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</si>
  <si>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</si>
  <si>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</si>
  <si>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</si>
  <si>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</si>
  <si>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</si>
  <si>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</si>
  <si>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</si>
  <si>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</si>
  <si>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</si>
  <si>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</si>
  <si>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</si>
  <si>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</si>
  <si>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</si>
  <si>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</si>
  <si>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</si>
  <si>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</si>
  <si>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</si>
  <si>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</si>
  <si>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</si>
  <si>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</si>
  <si>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</si>
  <si>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</si>
  <si>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</si>
  <si>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</si>
  <si>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</si>
  <si>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</si>
  <si>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</si>
  <si>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</si>
  <si>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</si>
  <si>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</si>
  <si>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</si>
  <si>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</si>
  <si>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</si>
  <si>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</si>
  <si>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</si>
  <si>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</si>
  <si>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</si>
  <si>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</si>
  <si>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</si>
  <si>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</si>
  <si>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</si>
  <si>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</si>
  <si>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</si>
  <si>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</si>
  <si>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</si>
  <si>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</si>
  <si>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</si>
  <si>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</si>
  <si>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</si>
  <si>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</si>
  <si>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</si>
  <si>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</si>
  <si>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</si>
  <si>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</si>
  <si>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</si>
  <si>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 xml:space="preserve">                                     VIRGINIA NATURAL GAS</t>
  </si>
  <si>
    <t>*Schedule 3 and Schedule 4 non A/C rates effective October through April</t>
  </si>
  <si>
    <t>STR</t>
  </si>
  <si>
    <t>SCHEDULE 3 - RESIDENTIAL FIRM GAS SALES SERVICE /RESIDENTIAL  AIR CONDITIONING FIRM GAS SALES SERVICE *</t>
  </si>
  <si>
    <t>SCHEDULE 4  - GENERAL FIRM GAS SALES SERVICE /GENERAL AIR CONDITIONING FIRM GAS SALES SERVICE *</t>
  </si>
  <si>
    <t xml:space="preserve">            SEPTEMBER 2021</t>
  </si>
  <si>
    <t>This Filing Effective for the Billing Month of September 2021 /  Subject to Refund</t>
  </si>
  <si>
    <t>FILED 08-13-21</t>
  </si>
  <si>
    <t>Superseding Filing Effective for the Billing of August 2021/ Subject to Refund</t>
  </si>
  <si>
    <t>Filed 07-30-21</t>
  </si>
  <si>
    <t>Superseding Filing Effective for the Billing Month of June 2021/ Subject to Refund</t>
  </si>
  <si>
    <t>FILED 8-30-2021</t>
  </si>
  <si>
    <t>This Filing Effective for the Billing Month of September 2021/ Interim Rates- Subject to Refund per Case No. PUR-2020-00095</t>
  </si>
  <si>
    <t>Superseding Filing Effective for the Billing Month of August 2021/ Subject to Refund</t>
  </si>
  <si>
    <t xml:space="preserve">**Conversion factor 1.2667 </t>
  </si>
  <si>
    <t>Charge and Commodity 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</si>
</sst>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0" fontId="4" fillId="0" borderId="0" xfId="1" quotePrefix="1" applyFont="1" applyAlignment="1">
      <alignment horizontal="centerContinuous"/>
    </xf>
    <xf numFmtId="17" fontId="4" fillId="0" borderId="0" xfId="1" quotePrefix="1" applyNumberFormat="1" applyFont="1" applyAlignment="1">
      <alignment horizontal="centerContinuous"/>
    </xf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/>
  </sheetViews>
  <sheetFormatPr defaultColWidth="12.44140625" defaultRowHeight="20.399999999999999"/>
  <cols>
    <col min="1" max="1" width="72.88671875" style="4" customWidth="1"/>
    <col min="2" max="2" width="15.664062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9.109375" style="4" customWidth="1"/>
    <col min="8" max="8" width="19.6640625" style="4" customWidth="1"/>
    <col min="9" max="9" width="9.6640625" style="4" customWidth="1"/>
    <col min="10" max="10" width="21" style="4" customWidth="1"/>
    <col min="11" max="11" width="6.109375" style="4" customWidth="1"/>
    <col min="12" max="12" width="19.55468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 t="s">
        <v>119</v>
      </c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122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0.6401</v>
      </c>
      <c r="E16" s="10"/>
      <c r="F16" s="10">
        <v>-1.3599999999999999E-2</v>
      </c>
      <c r="G16" s="10"/>
      <c r="H16" s="10"/>
      <c r="I16" s="10"/>
      <c r="J16" s="10"/>
      <c r="K16" s="10"/>
      <c r="L16" s="10">
        <f>SUM(D16:J16)</f>
        <v>0.62650000000000006</v>
      </c>
      <c r="M16" s="10">
        <f>B16+L16</f>
        <v>1.2574700000000001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65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10">
        <v>0.09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0.6401</v>
      </c>
      <c r="E25" s="10"/>
      <c r="F25" s="10">
        <f>+F16</f>
        <v>-1.3599999999999999E-2</v>
      </c>
      <c r="G25" s="10"/>
      <c r="H25" s="10"/>
      <c r="I25" s="10"/>
      <c r="J25" s="10"/>
      <c r="K25" s="10"/>
      <c r="L25" s="10">
        <f>SUM(D25:J25)</f>
        <v>0.62650000000000006</v>
      </c>
      <c r="M25" s="10">
        <f>B25+L25</f>
        <v>1.2574700000000001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0.38377</v>
      </c>
      <c r="E33" s="10"/>
      <c r="F33" s="10">
        <v>-4.1660000000000003E-2</v>
      </c>
      <c r="G33" s="10"/>
      <c r="H33" s="10"/>
      <c r="I33" s="10"/>
      <c r="J33" s="10"/>
      <c r="K33" s="10"/>
      <c r="L33" s="10">
        <f>SUM(D33:J33)</f>
        <v>0.34211000000000003</v>
      </c>
      <c r="M33" s="10">
        <f>B33+L33</f>
        <v>0.50765000000000005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0.55150999999999994</v>
      </c>
      <c r="E41" s="10"/>
      <c r="F41" s="10">
        <v>2.3259999999999999E-2</v>
      </c>
      <c r="G41" s="10"/>
      <c r="H41" s="10"/>
      <c r="I41" s="10"/>
      <c r="J41" s="10"/>
      <c r="K41" s="10"/>
      <c r="L41" s="10">
        <f>SUM(D41:J41)</f>
        <v>0.57476999999999989</v>
      </c>
      <c r="M41" s="10">
        <f>B41+L41</f>
        <v>0.97614999999999985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+D41</f>
        <v>0.55150999999999994</v>
      </c>
      <c r="E42" s="10"/>
      <c r="F42" s="10">
        <f>+F41</f>
        <v>2.3259999999999999E-2</v>
      </c>
      <c r="G42" s="10"/>
      <c r="H42" s="10"/>
      <c r="I42" s="10"/>
      <c r="J42" s="10"/>
      <c r="K42" s="10"/>
      <c r="L42" s="10">
        <f>SUM(D42:J42)</f>
        <v>0.57476999999999989</v>
      </c>
      <c r="M42" s="10">
        <f>B42+L42</f>
        <v>0.91264999999999996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0.47392000000000001</v>
      </c>
      <c r="E51" s="10"/>
      <c r="F51" s="10">
        <v>-1.366E-2</v>
      </c>
      <c r="G51" s="10"/>
      <c r="H51" s="10"/>
      <c r="I51" s="10"/>
      <c r="J51" s="10"/>
      <c r="K51" s="10"/>
      <c r="L51" s="10">
        <f>SUM(D51:J51)</f>
        <v>0.46026</v>
      </c>
      <c r="M51" s="10">
        <f>B51+L51</f>
        <v>0.87871999999999995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0.47392000000000001</v>
      </c>
      <c r="E52" s="10"/>
      <c r="F52" s="10">
        <f>F51</f>
        <v>-1.366E-2</v>
      </c>
      <c r="G52" s="10"/>
      <c r="H52" s="10"/>
      <c r="I52" s="10"/>
      <c r="J52" s="10"/>
      <c r="K52" s="10"/>
      <c r="L52" s="10">
        <f>SUM(D52:J52)</f>
        <v>0.46026</v>
      </c>
      <c r="M52" s="10">
        <f>B52+L52</f>
        <v>0.76177000000000006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0.47392000000000001</v>
      </c>
      <c r="E53" s="10"/>
      <c r="F53" s="10">
        <f>F52</f>
        <v>-1.366E-2</v>
      </c>
      <c r="G53" s="10"/>
      <c r="H53" s="10"/>
      <c r="I53" s="10"/>
      <c r="J53" s="10"/>
      <c r="K53" s="10"/>
      <c r="L53" s="10">
        <f>SUM(D53:J53)</f>
        <v>0.46026</v>
      </c>
      <c r="M53" s="10">
        <f>B53+L53</f>
        <v>0.70143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120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0.21747</v>
      </c>
      <c r="C63" s="10"/>
      <c r="D63" s="10">
        <v>0.32765</v>
      </c>
      <c r="E63" s="10"/>
      <c r="F63" s="10">
        <v>-1.524E-2</v>
      </c>
      <c r="G63" s="10"/>
      <c r="H63" s="10"/>
      <c r="I63" s="10"/>
      <c r="J63" s="10"/>
      <c r="K63" s="10"/>
      <c r="L63" s="10">
        <f>SUM(D63:J63)</f>
        <v>0.31241000000000002</v>
      </c>
      <c r="M63" s="10">
        <f>B63+L63</f>
        <v>0.52988000000000002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</row>
    <row r="65" spans="1:15" ht="20.100000000000001" customHeight="1">
      <c r="A65" s="1" t="s">
        <v>65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0.09</v>
      </c>
      <c r="N65" s="1"/>
      <c r="O65" s="10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v>63.42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63.42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v>0.57037000000000004</v>
      </c>
      <c r="C72" s="10"/>
      <c r="D72" s="10">
        <f>+D63</f>
        <v>0.32765</v>
      </c>
      <c r="E72" s="10"/>
      <c r="F72" s="10">
        <v>-1.2749999999999999E-2</v>
      </c>
      <c r="G72" s="10"/>
      <c r="H72" s="10"/>
      <c r="I72" s="10"/>
      <c r="J72" s="10"/>
      <c r="K72" s="10"/>
      <c r="L72" s="10">
        <f>SUM(D72:J72)</f>
        <v>0.31490000000000001</v>
      </c>
      <c r="M72" s="10">
        <f>B72+L72</f>
        <v>0.88527</v>
      </c>
      <c r="N72" s="10"/>
      <c r="O72" s="10" t="s">
        <v>18</v>
      </c>
    </row>
    <row r="73" spans="1:15" ht="20.100000000000001" customHeight="1">
      <c r="A73" s="1" t="s">
        <v>26</v>
      </c>
      <c r="B73" s="10">
        <v>0.33167000000000002</v>
      </c>
      <c r="C73" s="10"/>
      <c r="D73" s="10">
        <f>D72</f>
        <v>0.32765</v>
      </c>
      <c r="E73" s="10"/>
      <c r="F73" s="10">
        <f>F72</f>
        <v>-1.2749999999999999E-2</v>
      </c>
      <c r="G73" s="10"/>
      <c r="H73" s="10"/>
      <c r="I73" s="10"/>
      <c r="J73" s="10"/>
      <c r="K73" s="10"/>
      <c r="L73" s="10">
        <f>SUM(D73:J73)</f>
        <v>0.31490000000000001</v>
      </c>
      <c r="M73" s="10">
        <f>B73+L73</f>
        <v>0.64657000000000009</v>
      </c>
      <c r="N73" s="10"/>
      <c r="O73" s="10" t="s">
        <v>18</v>
      </c>
    </row>
    <row r="74" spans="1:15" ht="20.100000000000001" customHeight="1">
      <c r="A74" s="1" t="s">
        <v>27</v>
      </c>
      <c r="B74" s="10">
        <v>0.32562999999999998</v>
      </c>
      <c r="C74" s="10"/>
      <c r="D74" s="10">
        <f>D73</f>
        <v>0.32765</v>
      </c>
      <c r="E74" s="10"/>
      <c r="F74" s="10">
        <f>F73</f>
        <v>-1.2749999999999999E-2</v>
      </c>
      <c r="G74" s="10"/>
      <c r="H74" s="10"/>
      <c r="I74" s="10"/>
      <c r="J74" s="10"/>
      <c r="K74" s="10"/>
      <c r="L74" s="10">
        <f>SUM(D74:J74)</f>
        <v>0.31490000000000001</v>
      </c>
      <c r="M74" s="10">
        <f>B74+L74</f>
        <v>0.64053000000000004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0.36332999999999999</v>
      </c>
      <c r="E79" s="1"/>
      <c r="F79" s="10">
        <v>9.0299999999999998E-3</v>
      </c>
      <c r="G79" s="1"/>
      <c r="H79" s="10"/>
      <c r="I79" s="1"/>
      <c r="J79" s="10"/>
      <c r="K79" s="1"/>
      <c r="L79" s="9">
        <f>ROUND((SUM(D79:J79)*18),2)</f>
        <v>6.7</v>
      </c>
      <c r="M79" s="9">
        <f>ROUND(+B79+L79,2)</f>
        <v>25.21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3"/>
      <c r="B81" s="1"/>
      <c r="C81" s="1"/>
      <c r="D81" s="1"/>
      <c r="E81" s="1"/>
      <c r="F81" s="1" t="s">
        <v>123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124</v>
      </c>
      <c r="B82" s="1"/>
      <c r="C82" s="1"/>
      <c r="D82" s="1"/>
      <c r="E82" s="1"/>
      <c r="F82" s="1" t="s">
        <v>125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116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118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SEPTEMBER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1.11578</v>
      </c>
      <c r="K101" s="1"/>
      <c r="L101" s="1"/>
      <c r="M101" s="10">
        <f>SUM(F101:J101)</f>
        <v>1.3569800000000001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2.034E-2</v>
      </c>
      <c r="K103" s="10"/>
      <c r="L103" s="1"/>
      <c r="M103" s="10">
        <f>SUM(F103:J103)</f>
        <v>2.034E-2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0.32630999999999999</v>
      </c>
      <c r="K107" s="1"/>
      <c r="L107" s="1"/>
      <c r="M107" s="10">
        <f>SUM(F107:J107)</f>
        <v>0.32630999999999999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1.11578</v>
      </c>
      <c r="K114" s="1"/>
      <c r="L114" s="1"/>
      <c r="M114" s="10">
        <f>SUM(F114:J114)</f>
        <v>1.3569800000000001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2.034E-2</v>
      </c>
      <c r="K116" s="1"/>
      <c r="L116" s="1"/>
      <c r="M116" s="10">
        <f>SUM(F116:J116)</f>
        <v>2.034E-2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0.32630999999999999</v>
      </c>
      <c r="K124" s="1"/>
      <c r="L124" s="1"/>
      <c r="M124" s="10">
        <f>SUM(F124:J124)</f>
        <v>0.32630999999999999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126</v>
      </c>
      <c r="B128" s="1"/>
      <c r="C128" s="1"/>
      <c r="D128" s="1"/>
      <c r="E128" s="1"/>
      <c r="F128" s="1" t="s">
        <v>127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117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66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67</v>
      </c>
    </row>
    <row r="133" spans="1:15" ht="20.100000000000001" customHeight="1">
      <c r="A133" s="24" t="s">
        <v>68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tr">
        <f>+A5</f>
        <v xml:space="preserve">            SEPTEMBER 2021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69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70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71</v>
      </c>
      <c r="B145" s="30"/>
      <c r="C145" s="30"/>
      <c r="D145" s="30"/>
      <c r="E145" s="30"/>
      <c r="F145" s="30"/>
      <c r="G145" s="30"/>
      <c r="H145" s="56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72</v>
      </c>
      <c r="B146" s="30"/>
      <c r="C146" s="30"/>
      <c r="D146" s="30"/>
      <c r="E146" s="30"/>
      <c r="F146" s="30"/>
      <c r="G146" s="30"/>
      <c r="H146" s="56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6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7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70</v>
      </c>
      <c r="B149" s="30"/>
      <c r="C149" s="30"/>
      <c r="D149" s="30"/>
      <c r="E149" s="30"/>
      <c r="F149" s="30"/>
      <c r="G149" s="30"/>
      <c r="H149" s="58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71</v>
      </c>
      <c r="B150" s="30"/>
      <c r="C150" s="30"/>
      <c r="D150" s="30"/>
      <c r="E150" s="30"/>
      <c r="F150" s="30"/>
      <c r="G150" s="30"/>
      <c r="H150" s="58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72</v>
      </c>
      <c r="B151" s="30"/>
      <c r="C151" s="30"/>
      <c r="D151" s="30"/>
      <c r="E151" s="30"/>
      <c r="F151" s="30"/>
      <c r="G151" s="30"/>
      <c r="H151" s="58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58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73</v>
      </c>
      <c r="B153" s="30"/>
      <c r="C153" s="30"/>
      <c r="D153" s="30"/>
      <c r="E153" s="30"/>
      <c r="F153" s="30"/>
      <c r="G153" s="30"/>
      <c r="H153" s="57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74</v>
      </c>
      <c r="B154" s="30"/>
      <c r="C154" s="30"/>
      <c r="D154" s="30"/>
      <c r="E154" s="30"/>
      <c r="F154" s="30"/>
      <c r="G154" s="30"/>
      <c r="H154" s="57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75</v>
      </c>
      <c r="B155" s="30"/>
      <c r="C155" s="30"/>
      <c r="D155" s="30"/>
      <c r="E155" s="30"/>
      <c r="F155" s="30"/>
      <c r="G155" s="30"/>
      <c r="H155" s="58">
        <v>0.45300000000000001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76</v>
      </c>
      <c r="B156" s="30"/>
      <c r="C156" s="30"/>
      <c r="D156" s="30"/>
      <c r="E156" s="30"/>
      <c r="F156" s="30"/>
      <c r="G156" s="30"/>
      <c r="H156" s="58">
        <v>0.45300000000000001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77</v>
      </c>
      <c r="B157" s="30"/>
      <c r="C157" s="30"/>
      <c r="D157" s="30"/>
      <c r="E157" s="30"/>
      <c r="F157" s="30"/>
      <c r="G157" s="30"/>
      <c r="H157" s="58">
        <v>0.45300000000000001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78</v>
      </c>
      <c r="B158" s="30"/>
      <c r="C158" s="30"/>
      <c r="D158" s="30"/>
      <c r="E158" s="30"/>
      <c r="F158" s="30"/>
      <c r="G158" s="30"/>
      <c r="H158" s="58">
        <v>0.45300000000000001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79</v>
      </c>
      <c r="B159" s="30"/>
      <c r="C159" s="30"/>
      <c r="D159" s="30"/>
      <c r="E159" s="30"/>
      <c r="F159" s="30"/>
      <c r="G159" s="30"/>
      <c r="H159" s="58">
        <v>0.45300000000000001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58">
        <v>0.45300000000000001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1" t="s">
        <v>128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129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130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62" t="str">
        <f>+A90</f>
        <v xml:space="preserve">            SEPTEMBER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0.38333</v>
      </c>
      <c r="K189" s="1"/>
      <c r="L189" s="1"/>
      <c r="M189" s="10">
        <f>SUM(F189:J189)</f>
        <v>1.10646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1.4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0.38333</v>
      </c>
      <c r="K200" s="1"/>
      <c r="L200" s="1"/>
      <c r="M200" s="10">
        <f>SUM(F200:J200)</f>
        <v>0.46122000000000002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0.57999999999999996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v>5.7020000000000001E-2</v>
      </c>
      <c r="K210" s="1"/>
      <c r="L210" s="1"/>
      <c r="M210" s="10">
        <f>SUM(F210:J210)</f>
        <v>0.49215000000000003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v>0.32630999999999999</v>
      </c>
      <c r="K212" s="1"/>
      <c r="L212" s="1"/>
      <c r="M212" s="10">
        <f>(J212)</f>
        <v>0.32630999999999999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1.04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5.7020000000000001E-2</v>
      </c>
      <c r="K223" s="10"/>
      <c r="L223" s="1"/>
      <c r="M223" s="10">
        <f>(F223+J223)</f>
        <v>0.13491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0.32630999999999999</v>
      </c>
      <c r="K225" s="1"/>
      <c r="L225" s="1"/>
      <c r="M225" s="10">
        <f>SUM(F225:J225)</f>
        <v>0.32630999999999999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0.57999999999999996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131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132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"/>
      <c r="D238" s="1"/>
      <c r="E238" s="1"/>
      <c r="F238" s="1" t="str">
        <f>+F127</f>
        <v>This Filing Effective for the Billing Month of September 2021 /  Subject to Refund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07-30-21</v>
      </c>
      <c r="B239" s="1"/>
      <c r="C239" s="1"/>
      <c r="D239" s="1"/>
      <c r="E239" s="1"/>
      <c r="F239" s="1" t="str">
        <f>+F128</f>
        <v>Superseding Filing Effective for the Billing Month of June 2021/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63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63" t="str">
        <f>+A90</f>
        <v xml:space="preserve">            SEPTEMBER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64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0.32630999999999999</v>
      </c>
      <c r="K265" s="1"/>
      <c r="L265" s="1"/>
      <c r="M265" s="10">
        <v>0.24883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September 2021 /  Subject to Refund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07-30-21</v>
      </c>
      <c r="B278" s="1"/>
      <c r="C278" s="1"/>
      <c r="D278" s="1"/>
      <c r="E278" s="1"/>
      <c r="F278" s="10" t="str">
        <f>+F239</f>
        <v>Superseding Filing Effective for the Billing Month of June 2021/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80</v>
      </c>
    </row>
    <row r="283" spans="1:15" ht="21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 ht="21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 ht="21">
      <c r="A285" s="26"/>
      <c r="B285" s="26"/>
      <c r="C285" s="26"/>
      <c r="D285" s="26"/>
      <c r="E285" s="26"/>
      <c r="F285" s="33" t="str">
        <f>+A134</f>
        <v xml:space="preserve">            SEPTEMBER 2021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.6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 ht="21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 ht="21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 ht="21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 ht="21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81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82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83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70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71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59">
        <v>1092.3</v>
      </c>
      <c r="N302" s="27"/>
      <c r="O302" s="27" t="s">
        <v>15</v>
      </c>
    </row>
    <row r="303" spans="1:15">
      <c r="A303" s="26" t="s">
        <v>72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59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59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0"/>
      <c r="N305" s="27"/>
      <c r="O305" s="27"/>
    </row>
    <row r="306" spans="1:15">
      <c r="A306" s="26" t="s">
        <v>70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1"/>
      <c r="N306" s="27"/>
      <c r="O306" s="27"/>
    </row>
    <row r="307" spans="1:15">
      <c r="A307" s="26" t="s">
        <v>71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0">
        <v>6.5659999999999996E-2</v>
      </c>
      <c r="N307" s="27"/>
      <c r="O307" s="27" t="s">
        <v>18</v>
      </c>
    </row>
    <row r="308" spans="1:15">
      <c r="A308" s="26" t="s">
        <v>72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0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0">
        <v>4.0390000000000002E-2</v>
      </c>
      <c r="N309" s="27"/>
      <c r="O309" s="27" t="s">
        <v>18</v>
      </c>
    </row>
    <row r="310" spans="1:15">
      <c r="A310" s="26" t="s">
        <v>73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0"/>
      <c r="N310" s="27"/>
      <c r="O310" s="27"/>
    </row>
    <row r="311" spans="1:15">
      <c r="A311" s="26" t="s">
        <v>74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58">
        <f>+H155</f>
        <v>0.45300000000000001</v>
      </c>
      <c r="N311" s="27"/>
      <c r="O311" s="27" t="s">
        <v>18</v>
      </c>
    </row>
    <row r="312" spans="1:15">
      <c r="A312" s="26" t="s">
        <v>75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58">
        <f t="shared" ref="M312:M316" si="0">+H156</f>
        <v>0.45300000000000001</v>
      </c>
      <c r="N312" s="27"/>
      <c r="O312" s="27" t="s">
        <v>18</v>
      </c>
    </row>
    <row r="313" spans="1:15">
      <c r="A313" s="26" t="s">
        <v>76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58">
        <f t="shared" si="0"/>
        <v>0.45300000000000001</v>
      </c>
      <c r="N313" s="27"/>
      <c r="O313" s="27" t="s">
        <v>18</v>
      </c>
    </row>
    <row r="314" spans="1:15">
      <c r="A314" s="26" t="s">
        <v>77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58">
        <f t="shared" si="0"/>
        <v>0.45300000000000001</v>
      </c>
      <c r="N314" s="27"/>
      <c r="O314" s="27" t="s">
        <v>18</v>
      </c>
    </row>
    <row r="315" spans="1:15">
      <c r="A315" s="26" t="s">
        <v>78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58">
        <f t="shared" si="0"/>
        <v>0.45300000000000001</v>
      </c>
      <c r="N315" s="27"/>
      <c r="O315" s="27" t="s">
        <v>18</v>
      </c>
    </row>
    <row r="316" spans="1:15">
      <c r="A316" s="26" t="s">
        <v>79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58">
        <f t="shared" si="0"/>
        <v>0.45300000000000001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8-30-2021</v>
      </c>
      <c r="B324" s="30"/>
      <c r="C324" s="30" t="str">
        <f>+C168</f>
        <v>This Filing Effective for the Billing Month of September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 ht="21">
      <c r="A325" s="24"/>
      <c r="B325" s="30"/>
      <c r="C325" s="30"/>
      <c r="D325" s="32" t="str">
        <f>+D169</f>
        <v>Superseding Filing Effective for the Billing Month of August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 ht="21">
      <c r="A328" s="30"/>
      <c r="B328" s="30"/>
      <c r="C328" s="30"/>
      <c r="D328" s="51" t="s">
        <v>84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 ht="21">
      <c r="A329" s="24"/>
      <c r="B329" s="30"/>
      <c r="C329" s="30"/>
      <c r="D329" s="24" t="s">
        <v>115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 ht="21">
      <c r="A330" s="24"/>
      <c r="B330" s="24"/>
      <c r="C330" s="24"/>
      <c r="D330" s="24" t="s">
        <v>114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85</v>
      </c>
    </row>
    <row r="331" spans="1:15" ht="2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 ht="21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.6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 ht="21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86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87</v>
      </c>
      <c r="J339" s="32"/>
      <c r="K339" s="27"/>
      <c r="L339" s="27"/>
      <c r="M339" s="27"/>
      <c r="N339" s="27"/>
      <c r="O339" s="27"/>
    </row>
    <row r="340" spans="1:15">
      <c r="A340" s="32" t="s">
        <v>88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89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90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91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92</v>
      </c>
      <c r="J349" s="32"/>
      <c r="K349" s="27"/>
      <c r="L349" s="27"/>
      <c r="M349" s="27"/>
      <c r="N349" s="27"/>
      <c r="O349" s="27"/>
    </row>
    <row r="350" spans="1:15">
      <c r="A350" s="32" t="s">
        <v>93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94</v>
      </c>
      <c r="J351" s="32"/>
      <c r="K351" s="27"/>
      <c r="L351" s="27"/>
      <c r="M351" s="27"/>
      <c r="N351" s="27"/>
      <c r="O351" s="27"/>
    </row>
    <row r="352" spans="1:15">
      <c r="A352" s="32" t="s">
        <v>95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96</v>
      </c>
      <c r="J353" s="32"/>
      <c r="K353" s="27"/>
      <c r="L353" s="27"/>
      <c r="M353" s="27"/>
      <c r="N353" s="27"/>
      <c r="O353" s="27"/>
    </row>
    <row r="354" spans="1:15">
      <c r="A354" s="32" t="s">
        <v>97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94</v>
      </c>
      <c r="J355" s="32"/>
      <c r="K355" s="27"/>
      <c r="L355" s="27"/>
      <c r="M355" s="27"/>
      <c r="N355" s="27"/>
      <c r="O355" s="27"/>
    </row>
    <row r="356" spans="1:15">
      <c r="A356" s="32" t="s">
        <v>98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99</v>
      </c>
      <c r="K357" s="27"/>
      <c r="L357" s="27"/>
      <c r="M357" s="27"/>
      <c r="N357" s="27"/>
      <c r="O357" s="27"/>
    </row>
    <row r="358" spans="1:15">
      <c r="A358" s="32" t="s">
        <v>100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101</v>
      </c>
      <c r="K359" s="27"/>
      <c r="L359" s="27"/>
      <c r="M359" s="27"/>
      <c r="N359" s="27"/>
      <c r="O359" s="27"/>
    </row>
    <row r="360" spans="1:15">
      <c r="A360" s="32" t="s">
        <v>102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103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104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105</v>
      </c>
      <c r="B363" s="32"/>
      <c r="C363" s="32"/>
      <c r="D363" s="32"/>
      <c r="E363" s="32"/>
      <c r="F363" s="32"/>
      <c r="G363" s="32"/>
      <c r="H363" s="32"/>
      <c r="I363" s="32" t="s">
        <v>106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107</v>
      </c>
      <c r="J364" s="32"/>
      <c r="K364" s="27"/>
      <c r="L364" s="27"/>
      <c r="M364" s="27"/>
      <c r="N364" s="27"/>
      <c r="O364" s="27"/>
    </row>
    <row r="365" spans="1:15">
      <c r="A365" s="32" t="s">
        <v>108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104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105</v>
      </c>
      <c r="B367" s="32"/>
      <c r="C367" s="32"/>
      <c r="D367" s="32"/>
      <c r="E367" s="32"/>
      <c r="F367" s="32"/>
      <c r="G367" s="32"/>
      <c r="H367" s="32"/>
      <c r="I367" s="32" t="s">
        <v>109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110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111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112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 ht="21">
      <c r="A374" s="54"/>
      <c r="B374" s="32"/>
      <c r="C374" s="32"/>
      <c r="D374" s="32"/>
      <c r="E374" s="32"/>
      <c r="F374" s="32" t="s">
        <v>113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2020-08-28T16:33:13Z</cp:lastPrinted>
  <dcterms:created xsi:type="dcterms:W3CDTF">2020-02-28T17:28:24Z</dcterms:created>
  <dcterms:modified xsi:type="dcterms:W3CDTF">2021-09-01T06:18:55Z</dcterms:modified>
</cp:coreProperties>
</file>