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13_ncr:1_{37DB2F31-5733-4071-A8F4-AC3C5679403A}" xr6:coauthVersionLast="45" xr6:coauthVersionMax="45" xr10:uidLastSave="{00000000-0000-0000-0000-000000000000}"/>
  <bookViews>
    <workbookView xWindow="-120" yWindow="-120" windowWidth="20730" windowHeight="11160" xr2:uid="{E096A6B9-4EB4-4361-971E-79AA2FD5F44E}"/>
  </bookViews>
  <sheets>
    <sheet name="Jan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5" i="2" l="1"/>
  <c r="F239" i="2" l="1"/>
  <c r="J212" i="2"/>
  <c r="J210" i="2"/>
  <c r="C324" i="2" l="1"/>
  <c r="A324" i="2"/>
  <c r="J265" i="2"/>
  <c r="M265" i="2" s="1"/>
  <c r="M263" i="2"/>
  <c r="M261" i="2"/>
  <c r="M259" i="2"/>
  <c r="C238" i="2"/>
  <c r="C277" i="2" s="1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M214" i="2" l="1"/>
  <c r="M223" i="2"/>
  <c r="M227" i="2" s="1"/>
  <c r="J124" i="2"/>
  <c r="M124" i="2" s="1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A90" i="2"/>
  <c r="L79" i="2"/>
  <c r="M79" i="2" s="1"/>
  <c r="F72" i="2"/>
  <c r="F73" i="2" s="1"/>
  <c r="F74" i="2" s="1"/>
  <c r="D72" i="2"/>
  <c r="D73" i="2" s="1"/>
  <c r="M69" i="2"/>
  <c r="F63" i="2"/>
  <c r="D63" i="2"/>
  <c r="L63" i="2" s="1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D42" i="2"/>
  <c r="L42" i="2" s="1"/>
  <c r="M42" i="2" s="1"/>
  <c r="L41" i="2"/>
  <c r="M41" i="2" s="1"/>
  <c r="M38" i="2"/>
  <c r="L33" i="2"/>
  <c r="M33" i="2" s="1"/>
  <c r="M30" i="2"/>
  <c r="F25" i="2"/>
  <c r="L25" i="2" s="1"/>
  <c r="D25" i="2"/>
  <c r="B25" i="2"/>
  <c r="M22" i="2"/>
  <c r="M13" i="2"/>
  <c r="L72" i="2" l="1"/>
  <c r="M72" i="2" s="1"/>
  <c r="D74" i="2"/>
  <c r="L74" i="2" s="1"/>
  <c r="M74" i="2" s="1"/>
  <c r="L73" i="2"/>
  <c r="M73" i="2" s="1"/>
  <c r="M25" i="2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<sst xmlns="http://schemas.openxmlformats.org/spreadsheetml/2006/main" count="331" uniqueCount="132">
  <si>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</si>
  <si>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</si>
  <si>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</si>
  <si>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</si>
  <si>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</si>
  <si>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</si>
  <si>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</si>
  <si>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</si>
  <si>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</si>
  <si>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</si>
  <si>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</si>
  <si>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</si>
  <si>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</si>
  <si>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</si>
  <si>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</si>
  <si>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</si>
  <si>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</si>
  <si>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</si>
  <si>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</si>
  <si>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</si>
  <si>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</si>
  <si>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</si>
  <si>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</si>
  <si>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</si>
  <si>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</si>
  <si>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</si>
  <si>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</si>
  <si>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</si>
  <si>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</si>
  <si>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</si>
  <si>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</si>
  <si>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</si>
  <si>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</si>
  <si>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</si>
  <si>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</si>
  <si>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</si>
  <si>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</si>
  <si>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</si>
  <si>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</si>
  <si>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</si>
  <si>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</si>
  <si>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</si>
  <si>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</si>
  <si>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</si>
  <si>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</si>
  <si>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</si>
  <si>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</si>
  <si>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</si>
  <si>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</si>
  <si>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</si>
  <si>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</si>
  <si>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</si>
  <si>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</si>
  <si>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</si>
  <si>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</si>
  <si>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</si>
  <si>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</si>
  <si>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</si>
  <si>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</si>
  <si>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</si>
  <si>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</si>
  <si>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</si>
  <si>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</si>
  <si>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</si>
  <si>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</si>
  <si>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</si>
  <si>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</si>
  <si>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</si>
  <si>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</si>
  <si>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</si>
  <si>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</si>
  <si>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</si>
  <si>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</si>
  <si>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</si>
  <si>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</si>
  <si>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</si>
  <si>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</si>
  <si>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</si>
  <si>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</si>
  <si>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</si>
  <si>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</si>
  <si>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</si>
  <si>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</si>
  <si>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</si>
  <si>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</si>
  <si>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</si>
  <si>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</si>
  <si>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</si>
  <si>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</si>
  <si>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</si>
  <si>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</si>
  <si>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</si>
  <si>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</si>
  <si>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</si>
  <si>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</si>
  <si>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</si>
  <si>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</si>
  <si>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</si>
  <si>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</si>
  <si>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</si>
  <si>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</si>
  <si>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</si>
  <si>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</si>
  <si>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</si>
  <si>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</si>
  <si>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</si>
  <si>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</si>
  <si>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</si>
  <si>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</si>
  <si>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</si>
  <si>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</si>
  <si>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</si>
  <si>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</si>
  <si>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</si>
  <si>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</si>
  <si>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</si>
  <si>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</si>
  <si>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</si>
  <si>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</si>
  <si>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</si>
  <si>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>SCHEDULE 3 - RESIDENTIAL / RESIDENTIAL  AIR CONDITIONING FIRM GAS SALES SERVICE *</t>
  </si>
  <si>
    <t>SCHEDULE 4  - GENERAL FIRM GAS SALES / AIR CONDITIONING FIRM GAS SALES SERVICE *</t>
  </si>
  <si>
    <t>Superseding Filing Effective for Usage On and After November 1, 2020/ Subject to Refund</t>
  </si>
  <si>
    <t>Filed 10-30-20</t>
  </si>
  <si>
    <t>This Filing Effective for the Billing Month of December 2020/ Subject to Refund per Case No. PUR-2020-00095</t>
  </si>
  <si>
    <t xml:space="preserve">            JANUARY 2021</t>
  </si>
  <si>
    <t>FILED 12-11-20</t>
  </si>
  <si>
    <t>This Filing Effective for the Billing Month of January 2021 / Interim Rates- Subject to Refund per Case No. PUR-2020-00095</t>
  </si>
  <si>
    <t>Superseding Filing Effective for the Billing Month of December 2020/ Subject to Refund</t>
  </si>
  <si>
    <t>JANUARY 2021</t>
  </si>
  <si>
    <t>Filed 12-30-20</t>
  </si>
  <si>
    <t>This Filing Effective for the Billing Month of January 2021/ Interim Rates- Subject to Refund per Case No. PUR-2020-00095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</si>
</sst>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/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125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0.50034000000000001</v>
      </c>
      <c r="E16" s="10"/>
      <c r="F16" s="10">
        <v>1.265E-2</v>
      </c>
      <c r="G16" s="10"/>
      <c r="H16" s="10"/>
      <c r="I16" s="10"/>
      <c r="J16" s="10"/>
      <c r="K16" s="10"/>
      <c r="L16" s="10">
        <v>0.51299000000000006</v>
      </c>
      <c r="M16" s="10">
        <v>1.1439600000000001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5.47E-3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0.50034000000000001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0.51299000000000006</v>
      </c>
      <c r="M25" s="10">
        <f>B25+L25</f>
        <v>1.1439600000000001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0.30402000000000001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0.24643000000000001</v>
      </c>
      <c r="M33" s="10">
        <f>B33+L33</f>
        <v>0.41197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0.4274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0.45035000000000003</v>
      </c>
      <c r="M41" s="10">
        <f>B41+L41</f>
        <v>0.8517300000000001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+D41</f>
        <v>0.4274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0.45035000000000003</v>
      </c>
      <c r="M42" s="10">
        <f>B42+L42</f>
        <v>0.78822999999999999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0.36907000000000001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0.35461999999999999</v>
      </c>
      <c r="M51" s="10">
        <f>B51+L51</f>
        <v>0.77307999999999999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0.36907000000000001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0.35461999999999999</v>
      </c>
      <c r="M52" s="10">
        <f>B52+L52</f>
        <v>0.65612999999999999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0.36907000000000001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0.35461999999999999</v>
      </c>
      <c r="M53" s="10">
        <f>B53+L53</f>
        <v>0.59579000000000004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120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0.63097000000000003</v>
      </c>
      <c r="C63" s="10"/>
      <c r="D63" s="10">
        <f>+D16</f>
        <v>0.50034000000000001</v>
      </c>
      <c r="E63" s="10"/>
      <c r="F63" s="10">
        <f>+F16</f>
        <v>1.265E-2</v>
      </c>
      <c r="G63" s="10"/>
      <c r="H63" s="10"/>
      <c r="I63" s="10"/>
      <c r="J63" s="10"/>
      <c r="K63" s="10"/>
      <c r="L63" s="10">
        <f>SUM(D63:J63)</f>
        <v>0.51299000000000006</v>
      </c>
      <c r="M63" s="10">
        <f>B63+L63</f>
        <v>1.1439600000000001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f>+M18</f>
        <v>5.47E-3</v>
      </c>
      <c r="N65" s="1"/>
      <c r="O65" s="1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v>25.24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25.24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v>0.41846</v>
      </c>
      <c r="C72" s="10"/>
      <c r="D72" s="10">
        <f>+D51</f>
        <v>0.36907000000000001</v>
      </c>
      <c r="E72" s="10"/>
      <c r="F72" s="10">
        <f>+F51</f>
        <v>-1.4449999999999999E-2</v>
      </c>
      <c r="G72" s="10"/>
      <c r="H72" s="10"/>
      <c r="I72" s="10"/>
      <c r="J72" s="10"/>
      <c r="K72" s="10"/>
      <c r="L72" s="10">
        <f>SUM(D72:J72)</f>
        <v>0.35461999999999999</v>
      </c>
      <c r="M72" s="10">
        <f>B72+L72</f>
        <v>0.77307999999999999</v>
      </c>
      <c r="N72" s="10"/>
      <c r="O72" s="10" t="s">
        <v>18</v>
      </c>
    </row>
    <row r="73" spans="1:15" ht="20.100000000000001" customHeight="1">
      <c r="A73" s="1" t="s">
        <v>26</v>
      </c>
      <c r="B73" s="10">
        <v>0.30151</v>
      </c>
      <c r="C73" s="10"/>
      <c r="D73" s="10">
        <f>D72</f>
        <v>0.36907000000000001</v>
      </c>
      <c r="E73" s="10"/>
      <c r="F73" s="10">
        <f>F72</f>
        <v>-1.4449999999999999E-2</v>
      </c>
      <c r="G73" s="10"/>
      <c r="H73" s="10"/>
      <c r="I73" s="10"/>
      <c r="J73" s="10"/>
      <c r="K73" s="10"/>
      <c r="L73" s="10">
        <f>SUM(D73:J73)</f>
        <v>0.35461999999999999</v>
      </c>
      <c r="M73" s="10">
        <f>B73+L73</f>
        <v>0.65612999999999999</v>
      </c>
      <c r="N73" s="10"/>
      <c r="O73" s="10" t="s">
        <v>18</v>
      </c>
    </row>
    <row r="74" spans="1:15" ht="20.100000000000001" customHeight="1">
      <c r="A74" s="1" t="s">
        <v>27</v>
      </c>
      <c r="B74" s="10">
        <v>0.24117</v>
      </c>
      <c r="C74" s="10"/>
      <c r="D74" s="10">
        <f>D73</f>
        <v>0.36907000000000001</v>
      </c>
      <c r="E74" s="10"/>
      <c r="F74" s="10">
        <f>F73</f>
        <v>-1.4449999999999999E-2</v>
      </c>
      <c r="G74" s="10"/>
      <c r="H74" s="10"/>
      <c r="I74" s="10"/>
      <c r="J74" s="10"/>
      <c r="K74" s="10"/>
      <c r="L74" s="10">
        <f>SUM(D74:J74)</f>
        <v>0.35461999999999999</v>
      </c>
      <c r="M74" s="10">
        <f>B74+L74</f>
        <v>0.59579000000000004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0.27529000000000003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4.66</v>
      </c>
      <c r="M79" s="9">
        <f>ROUND(+B79+L79,2)</f>
        <v>23.17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00000000000001" customHeight="1">
      <c r="A81" s="13"/>
      <c r="B81" s="1"/>
      <c r="C81" s="1"/>
      <c r="D81" s="1" t="s">
        <v>127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126</v>
      </c>
      <c r="B82" s="1"/>
      <c r="C82" s="1"/>
      <c r="D82" s="1"/>
      <c r="E82" s="1"/>
      <c r="F82" s="1" t="s">
        <v>128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JANUARY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0.93408000000000002</v>
      </c>
      <c r="K101" s="1"/>
      <c r="L101" s="1"/>
      <c r="M101" s="10">
        <f>SUM(F101:J101)</f>
        <v>1.1752800000000001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2.0559999999999998E-2</v>
      </c>
      <c r="K103" s="10"/>
      <c r="L103" s="1"/>
      <c r="M103" s="10">
        <f>SUM(F103:J103)</f>
        <v>2.0559999999999998E-2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0.24321999999999999</v>
      </c>
      <c r="K107" s="1"/>
      <c r="L107" s="1"/>
      <c r="M107" s="10">
        <f>SUM(F107:J107)</f>
        <v>0.24321999999999999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0.93408000000000002</v>
      </c>
      <c r="K114" s="1"/>
      <c r="L114" s="1"/>
      <c r="M114" s="10">
        <f>SUM(F114:J114)</f>
        <v>1.1752800000000001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2.0559999999999998E-2</v>
      </c>
      <c r="K116" s="1"/>
      <c r="L116" s="1"/>
      <c r="M116" s="10">
        <f>SUM(F116:J116)</f>
        <v>2.0559999999999998E-2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0.24321999999999999</v>
      </c>
      <c r="K124" s="1"/>
      <c r="L124" s="1"/>
      <c r="M124" s="10">
        <f>SUM(F124:J124)</f>
        <v>0.24321999999999999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 t="s">
        <v>124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123</v>
      </c>
      <c r="B128" s="1"/>
      <c r="C128" s="1"/>
      <c r="D128" s="1"/>
      <c r="E128" s="1"/>
      <c r="F128" s="1" t="s">
        <v>122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82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00000000000001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129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72</v>
      </c>
      <c r="B149" s="30"/>
      <c r="C149" s="30"/>
      <c r="D149" s="30"/>
      <c r="E149" s="30"/>
      <c r="F149" s="30"/>
      <c r="G149" s="30"/>
      <c r="H149" s="59"/>
      <c r="I149" s="30"/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6.5659999999999996E-2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4.58E-2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60">
        <v>4.0390000000000002E-2</v>
      </c>
      <c r="I152" s="26" t="s">
        <v>18</v>
      </c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0.31900000000000001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0.31900000000000001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0.31900000000000001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0.31900000000000001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0.31900000000000001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60">
        <v>0.31900000000000001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130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131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128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 JANUARY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0.29448999999999997</v>
      </c>
      <c r="K189" s="1"/>
      <c r="L189" s="1"/>
      <c r="M189" s="10">
        <f>SUM(F189:J189)</f>
        <v>1.01762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1.29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0.29448999999999997</v>
      </c>
      <c r="K200" s="1"/>
      <c r="L200" s="1"/>
      <c r="M200" s="10">
        <f>SUM(F200:J200)</f>
        <v>0.37237999999999999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0.47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5.1270000000000003E-2</v>
      </c>
      <c r="K210" s="1"/>
      <c r="L210" s="1"/>
      <c r="M210" s="10">
        <f>SUM(F210:J210)</f>
        <v>0.4864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0.24321999999999999</v>
      </c>
      <c r="K212" s="1"/>
      <c r="L212" s="1"/>
      <c r="M212" s="10">
        <f>(J212)</f>
        <v>0.24321999999999999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0.92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5.1270000000000003E-2</v>
      </c>
      <c r="K223" s="10"/>
      <c r="L223" s="1"/>
      <c r="M223" s="10">
        <f>(F223+J223)</f>
        <v>0.12916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0.24321999999999999</v>
      </c>
      <c r="K225" s="1"/>
      <c r="L225" s="1"/>
      <c r="M225" s="10">
        <f>SUM(F225:J225)</f>
        <v>0.24321999999999999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0.47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 t="str">
        <f>+C168</f>
        <v>This Filing Effective for the Billing Month of January 2021/ Interim Rates- Subject to Refund per Case No. PUR-2020-00095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10-30-20</v>
      </c>
      <c r="B239" s="1"/>
      <c r="C239" s="1"/>
      <c r="D239" s="1"/>
      <c r="E239" s="1"/>
      <c r="F239" s="1" t="str">
        <f>+F128</f>
        <v>Superseding Filing Effective for Usage On and After November 1, 2020/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 JANUARY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0.24321999999999999</v>
      </c>
      <c r="K265" s="1"/>
      <c r="L265" s="1"/>
      <c r="M265" s="10">
        <f>SUM(F265:J265)</f>
        <v>0.24321999999999999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 t="str">
        <f>+C238</f>
        <v>This Filing Effective for the Billing Month of January 2021/ Interim Rates- Subject to Refund per Case No. PUR-2020-00095</v>
      </c>
      <c r="D277" s="1"/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10-30-20</v>
      </c>
      <c r="B278" s="1"/>
      <c r="C278" s="1"/>
      <c r="D278" s="1"/>
      <c r="E278" s="1"/>
      <c r="F278" s="10" t="str">
        <f>+F239</f>
        <v>Superseding Filing Effective for Usage On and After November 1, 2020/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83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129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84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85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86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0.31900000000000001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0.31900000000000001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0.31900000000000001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0.31900000000000001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0.31900000000000001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0.31900000000000001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12-30-20</v>
      </c>
      <c r="B324" s="30"/>
      <c r="C324" s="30" t="str">
        <f>+C168</f>
        <v>This Filing Effective for the Billing Month of January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December 2020/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87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118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117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88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89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90</v>
      </c>
      <c r="J339" s="32"/>
      <c r="K339" s="27"/>
      <c r="L339" s="27"/>
      <c r="M339" s="27"/>
      <c r="N339" s="27"/>
      <c r="O339" s="27"/>
    </row>
    <row r="340" spans="1:15">
      <c r="A340" s="32" t="s">
        <v>91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92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93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94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95</v>
      </c>
      <c r="J349" s="32"/>
      <c r="K349" s="27"/>
      <c r="L349" s="27"/>
      <c r="M349" s="27"/>
      <c r="N349" s="27"/>
      <c r="O349" s="27"/>
    </row>
    <row r="350" spans="1:15">
      <c r="A350" s="32" t="s">
        <v>96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97</v>
      </c>
      <c r="J351" s="32"/>
      <c r="K351" s="27"/>
      <c r="L351" s="27"/>
      <c r="M351" s="27"/>
      <c r="N351" s="27"/>
      <c r="O351" s="27"/>
    </row>
    <row r="352" spans="1:15">
      <c r="A352" s="32" t="s">
        <v>98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99</v>
      </c>
      <c r="J353" s="32"/>
      <c r="K353" s="27"/>
      <c r="L353" s="27"/>
      <c r="M353" s="27"/>
      <c r="N353" s="27"/>
      <c r="O353" s="27"/>
    </row>
    <row r="354" spans="1:15">
      <c r="A354" s="32" t="s">
        <v>100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97</v>
      </c>
      <c r="J355" s="32"/>
      <c r="K355" s="27"/>
      <c r="L355" s="27"/>
      <c r="M355" s="27"/>
      <c r="N355" s="27"/>
      <c r="O355" s="27"/>
    </row>
    <row r="356" spans="1:15">
      <c r="A356" s="32" t="s">
        <v>101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102</v>
      </c>
      <c r="K357" s="27"/>
      <c r="L357" s="27"/>
      <c r="M357" s="27"/>
      <c r="N357" s="27"/>
      <c r="O357" s="27"/>
    </row>
    <row r="358" spans="1:15">
      <c r="A358" s="32" t="s">
        <v>103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104</v>
      </c>
      <c r="K359" s="27"/>
      <c r="L359" s="27"/>
      <c r="M359" s="27"/>
      <c r="N359" s="27"/>
      <c r="O359" s="27"/>
    </row>
    <row r="360" spans="1:15">
      <c r="A360" s="32" t="s">
        <v>105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106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107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108</v>
      </c>
      <c r="B363" s="32"/>
      <c r="C363" s="32"/>
      <c r="D363" s="32"/>
      <c r="E363" s="32"/>
      <c r="F363" s="32"/>
      <c r="G363" s="32"/>
      <c r="H363" s="32"/>
      <c r="I363" s="32" t="s">
        <v>109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110</v>
      </c>
      <c r="J364" s="32"/>
      <c r="K364" s="27"/>
      <c r="L364" s="27"/>
      <c r="M364" s="27"/>
      <c r="N364" s="27"/>
      <c r="O364" s="27"/>
    </row>
    <row r="365" spans="1:15">
      <c r="A365" s="32" t="s">
        <v>111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107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108</v>
      </c>
      <c r="B367" s="32"/>
      <c r="C367" s="32"/>
      <c r="D367" s="32"/>
      <c r="E367" s="32"/>
      <c r="F367" s="32"/>
      <c r="G367" s="32"/>
      <c r="H367" s="32"/>
      <c r="I367" s="32" t="s">
        <v>112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113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114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115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116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2020-12-31T13:33:05Z</dcterms:modified>
</cp:coreProperties>
</file>