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O:\VNG\Common\Rates &amp; Regulatory\Other\Monthly Rate Distribution\Website 2020\"/>
    </mc:Choice>
  </mc:AlternateContent>
  <xr:revisionPtr revIDLastSave="0" documentId="8_{A1AF9AD2-8E6F-4412-9355-4650611C7C2A}" xr6:coauthVersionLast="41" xr6:coauthVersionMax="41" xr10:uidLastSave="{00000000-0000-0000-0000-000000000000}"/>
  <bookViews>
    <workbookView xWindow="-120" yWindow="-120" windowWidth="20730" windowHeight="11160" xr2:uid="{6EA239B1-754A-4AD7-ADDF-14247CD0E5EF}"/>
  </bookViews>
  <sheets>
    <sheet name="Jan 2020" sheetId="2" r:id="rId1"/>
  </sheets>
  <externalReferences>
    <externalReference r:id="rId2"/>
    <externalReference r:id="rId3"/>
  </externalReferences>
  <definedNames>
    <definedName name="asd" localSheetId="0">#REF!</definedName>
    <definedName name="asd">#REF!</definedName>
    <definedName name="BORDER" localSheetId="0">'[1]Billed Revenue'!#REF!</definedName>
    <definedName name="BORDER">'[1]Billed Revenue'!#REF!</definedName>
    <definedName name="m">'[2]Revenue Input'!$B$1</definedName>
    <definedName name="MARGMCF" localSheetId="0">#REF!</definedName>
    <definedName name="MARGMCF">#REF!</definedName>
    <definedName name="MARGSHAR">'[1]Revenue Summary'!$AK$21:$AK$21</definedName>
    <definedName name="MCFBORD" localSheetId="0">'[1]Billed MCFs'!#REF!</definedName>
    <definedName name="MCFBORD">'[1]Billed MCFs'!#REF!</definedName>
    <definedName name="MCFSUM" localSheetId="0">#REF!</definedName>
    <definedName name="MCFSUM">#REF!</definedName>
    <definedName name="MONTH" localSheetId="0">#REF!</definedName>
    <definedName name="MONTH">#REF!</definedName>
    <definedName name="NvsParentRef">"'[2018-11-30-GL28-Mthly Var.xls]Act to Bud'!$B$68"</definedName>
    <definedName name="_xlnm.Print_Area" localSheetId="0">'Jan 2020'!$A$1:$P$376</definedName>
    <definedName name="TRANSPORT" localSheetId="0">#REF!</definedName>
    <definedName name="TRANSPORT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264" i="2" l="1"/>
  <c r="N262" i="2"/>
  <c r="N260" i="2"/>
  <c r="B251" i="2"/>
  <c r="G240" i="2"/>
  <c r="G279" i="2" s="1"/>
  <c r="B240" i="2"/>
  <c r="B279" i="2" s="1"/>
  <c r="G239" i="2"/>
  <c r="G278" i="2" s="1"/>
  <c r="G224" i="2"/>
  <c r="G222" i="2"/>
  <c r="N222" i="2" s="1"/>
  <c r="K213" i="2"/>
  <c r="N213" i="2" s="1"/>
  <c r="K211" i="2"/>
  <c r="K224" i="2" s="1"/>
  <c r="I211" i="2"/>
  <c r="N209" i="2"/>
  <c r="K201" i="2"/>
  <c r="N201" i="2" s="1"/>
  <c r="N203" i="2" s="1"/>
  <c r="N199" i="2"/>
  <c r="N190" i="2"/>
  <c r="N192" i="2" s="1"/>
  <c r="N188" i="2"/>
  <c r="B178" i="2"/>
  <c r="K124" i="2"/>
  <c r="N124" i="2" s="1"/>
  <c r="N121" i="2"/>
  <c r="N120" i="2"/>
  <c r="N119" i="2"/>
  <c r="K116" i="2"/>
  <c r="N116" i="2" s="1"/>
  <c r="K114" i="2"/>
  <c r="N114" i="2" s="1"/>
  <c r="N112" i="2"/>
  <c r="N107" i="2"/>
  <c r="N105" i="2"/>
  <c r="N103" i="2"/>
  <c r="N101" i="2"/>
  <c r="N99" i="2"/>
  <c r="B90" i="2"/>
  <c r="M79" i="2"/>
  <c r="N79" i="2" s="1"/>
  <c r="I53" i="2"/>
  <c r="I52" i="2"/>
  <c r="G52" i="2"/>
  <c r="G53" i="2" s="1"/>
  <c r="E52" i="2"/>
  <c r="E53" i="2" s="1"/>
  <c r="M51" i="2"/>
  <c r="N51" i="2" s="1"/>
  <c r="N48" i="2"/>
  <c r="G42" i="2"/>
  <c r="E42" i="2"/>
  <c r="I42" i="2"/>
  <c r="N38" i="2"/>
  <c r="M33" i="2"/>
  <c r="N33" i="2" s="1"/>
  <c r="N30" i="2"/>
  <c r="I25" i="2"/>
  <c r="G25" i="2"/>
  <c r="E25" i="2"/>
  <c r="N22" i="2"/>
  <c r="M16" i="2"/>
  <c r="N16" i="2" s="1"/>
  <c r="N13" i="2"/>
  <c r="N211" i="2" l="1"/>
  <c r="N215" i="2" s="1"/>
  <c r="M53" i="2"/>
  <c r="N53" i="2" s="1"/>
  <c r="N224" i="2"/>
  <c r="M25" i="2"/>
  <c r="N25" i="2" s="1"/>
  <c r="M42" i="2"/>
  <c r="N42" i="2" s="1"/>
  <c r="M41" i="2"/>
  <c r="N41" i="2" s="1"/>
  <c r="M52" i="2"/>
  <c r="N52" i="2" s="1"/>
  <c r="K226" i="2"/>
  <c r="K266" i="2" l="1"/>
  <c r="N266" i="2" s="1"/>
  <c r="N226" i="2"/>
  <c r="N228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lgarrett</author>
  </authors>
  <commentList>
    <comment ref="B92" authorId="0" shapeId="0" xr:uid="{D59D1EBC-C2E3-43E8-8116-F1FC815345FD}">
      <text>
        <r>
          <rPr>
            <b/>
            <sz val="8"/>
            <color indexed="81"/>
            <rFont val="Tahoma"/>
            <family val="2"/>
          </rPr>
          <t>lgarrett: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<sst xmlns="http://schemas.openxmlformats.org/spreadsheetml/2006/main" count="320" uniqueCount="138">
  <si>
    <t>SCHEDULE OF RATES AND CHARGES</t>
  </si>
  <si>
    <t>EFFECTIVE</t>
  </si>
  <si>
    <t>PAGE 1</t>
  </si>
  <si>
    <t>[ 1 ]</t>
  </si>
  <si>
    <t xml:space="preserve">  QUARTERLY BILLING FACTOR (QBF)</t>
  </si>
  <si>
    <t>[ 2 ]</t>
  </si>
  <si>
    <t>[ 1 + 2 ]</t>
  </si>
  <si>
    <t>NON-GAS</t>
  </si>
  <si>
    <t>PGC</t>
  </si>
  <si>
    <t>ACA</t>
  </si>
  <si>
    <t>MSA</t>
  </si>
  <si>
    <t>QBF</t>
  </si>
  <si>
    <t>BILLING RATE</t>
  </si>
  <si>
    <t>SCHEDULE 1 - RESIDENTIAL FIRM GAS SALES SERVICE</t>
  </si>
  <si>
    <t>Customer Charge:</t>
  </si>
  <si>
    <t>---</t>
  </si>
  <si>
    <t>/Month</t>
  </si>
  <si>
    <t>Sales Rate:</t>
  </si>
  <si>
    <t>Consumption in Ccf</t>
  </si>
  <si>
    <t>/Ccf</t>
  </si>
  <si>
    <t>CARE</t>
  </si>
  <si>
    <t>SCHEDULE 1A - RESIDENTIAL FIRM GAS SALES SERVICE</t>
  </si>
  <si>
    <t>/Month/Unit</t>
  </si>
  <si>
    <t>SCHEDULE 2A  - GENERAL FIRM GAS SALES SERVICE</t>
  </si>
  <si>
    <t>SCHEDULE 2B- GENERAL FIRM GAS SALES SERVICE</t>
  </si>
  <si>
    <t xml:space="preserve">  First 500 Ccf</t>
  </si>
  <si>
    <t xml:space="preserve">  Excess Over 500 Ccf</t>
  </si>
  <si>
    <t>SCHEDULE 2C- GENERAL FIRM GAS SALES SERVICE</t>
  </si>
  <si>
    <t xml:space="preserve">  Next 4,500 Ccf</t>
  </si>
  <si>
    <t xml:space="preserve">  Over 5,000 Ccf</t>
  </si>
  <si>
    <t>SCHEDULE 3 - RESIDENTIAL AIR CONDITIONING FIRM GAS SALES SERVICE *</t>
  </si>
  <si>
    <t>SCHEDULE 4  - GENERAL AIR CONDITIONING FIRM GAS SALES SERVICE *</t>
  </si>
  <si>
    <t>SCHEDULE 5 - GAS LIGHT FIRM GAS SALES SERVICE</t>
  </si>
  <si>
    <t>Per Port:</t>
  </si>
  <si>
    <t>*  Schedule 3 and Schedule 4 effective  May through September</t>
  </si>
  <si>
    <t>PAGE 2</t>
  </si>
  <si>
    <t>VIRGINIA NATURAL GAS</t>
  </si>
  <si>
    <t xml:space="preserve">    EFFECTIVE</t>
  </si>
  <si>
    <t>GAS</t>
  </si>
  <si>
    <t>SCHEDULE 6 - HIGH LOAD FACTOR FIRM GAS DELIVERY SERVICE</t>
  </si>
  <si>
    <t>Demand Rate:</t>
  </si>
  <si>
    <t>Capacity Rate:</t>
  </si>
  <si>
    <t>Delivery Rate:</t>
  </si>
  <si>
    <t>Commodity Rate:</t>
  </si>
  <si>
    <t>SCHEDULE 7 - GENERAL FIRM GAS DELIVERY SERVICE</t>
  </si>
  <si>
    <t xml:space="preserve">  First 5,000 Ccf</t>
  </si>
  <si>
    <t xml:space="preserve">  Next 5,000 Ccf</t>
  </si>
  <si>
    <t xml:space="preserve">  Excess Over 10,000 Ccf</t>
  </si>
  <si>
    <t xml:space="preserve">              VIRGINIA NATURAL GAS</t>
  </si>
  <si>
    <t>PAGE 4</t>
  </si>
  <si>
    <t>[ 3 ]</t>
  </si>
  <si>
    <t>[ 1 + 2 + 3 ]</t>
  </si>
  <si>
    <t>FUELING</t>
  </si>
  <si>
    <t>DELIVERY</t>
  </si>
  <si>
    <t>STATION</t>
  </si>
  <si>
    <t>CHARGE</t>
  </si>
  <si>
    <t>SCHEDULE 11 - FIRM COMPRESSED NGV SERVICE</t>
  </si>
  <si>
    <t xml:space="preserve">Commodity Charge </t>
  </si>
  <si>
    <t>Gas Equivalent Charge*</t>
  </si>
  <si>
    <t>/Gal</t>
  </si>
  <si>
    <t xml:space="preserve">NGV  Facilities Charge </t>
  </si>
  <si>
    <t>SCHEDULE 12 - FIRM DISTRIBUTION NGV SERVICE</t>
  </si>
  <si>
    <t>SCHEDULE 13 - FIRM COMPRESSED NGV DELIVERY SERVICE</t>
  </si>
  <si>
    <t>System Charge</t>
  </si>
  <si>
    <t>Gas Equivalent Charge**</t>
  </si>
  <si>
    <t>SCHEDULE 14 - FIRM DISTRIBUTION NGV DELIVERY SERVICE</t>
  </si>
  <si>
    <t>*Conversion factor 1.2667</t>
  </si>
  <si>
    <t xml:space="preserve">**Conversion factor 1.2667 </t>
  </si>
  <si>
    <t>applied to the sum of System</t>
  </si>
  <si>
    <t>Charge and Commodity Chg</t>
  </si>
  <si>
    <t>PAGE 5</t>
  </si>
  <si>
    <t>SCHEDULE 15 - SEASONAL HIGH LOAD FIRM GAS DELIVERY SERVICE</t>
  </si>
  <si>
    <t xml:space="preserve">             SCHEDULE OF RATES AND CHARGES</t>
  </si>
  <si>
    <t>PAGE 3</t>
  </si>
  <si>
    <t xml:space="preserve">            EFFECTIVE </t>
  </si>
  <si>
    <t>SCHEDULE 9 - INTERRUPTIBLE GAS DELIVERY SERVICE</t>
  </si>
  <si>
    <t xml:space="preserve"> Annual Usage&lt;50,000 Mcf</t>
  </si>
  <si>
    <t xml:space="preserve"> Annual Usage 50,000 to 1,000,000 Mcf</t>
  </si>
  <si>
    <t xml:space="preserve"> Annual Usage&gt;1,000,000 Mcf</t>
  </si>
  <si>
    <t>Commodity Charge by Alternate Fuel:</t>
  </si>
  <si>
    <t xml:space="preserve"> Propane</t>
  </si>
  <si>
    <t xml:space="preserve"> #2 Fuel Oil</t>
  </si>
  <si>
    <t xml:space="preserve"> #4 Fuel Oil</t>
  </si>
  <si>
    <t xml:space="preserve"> #6 Fuel Oil&lt;50,000 Mcf</t>
  </si>
  <si>
    <t xml:space="preserve"> #6 Fuel Oil 50,000 to 1,000,000 Mcf</t>
  </si>
  <si>
    <t xml:space="preserve"> #6 Fuel Oil&gt;1,000,000 Mcf</t>
  </si>
  <si>
    <t>PAGE 6</t>
  </si>
  <si>
    <t>SCHEDULE 16 - NEW FACILITIES INTERRUPTIBLE GAS DELIVERY SERVICE</t>
  </si>
  <si>
    <t>Monthly Minimum Charge:</t>
  </si>
  <si>
    <t>As Contracted</t>
  </si>
  <si>
    <t xml:space="preserve">                    VIRGINIA NATURAL GAS</t>
  </si>
  <si>
    <t xml:space="preserve">                                                SCHEDULE OF RATES AND CHARGES</t>
  </si>
  <si>
    <t xml:space="preserve">                        MISCELLANEOUS SERVICES</t>
  </si>
  <si>
    <t>PAGE 7</t>
  </si>
  <si>
    <t>Monthly Facility Charge Factor:</t>
  </si>
  <si>
    <t>1.73% Per Month</t>
  </si>
  <si>
    <t>Monthly Maintenance Charge Factor:</t>
  </si>
  <si>
    <t xml:space="preserve"> .61% Per Month</t>
  </si>
  <si>
    <t>Tax Recovery Factor</t>
  </si>
  <si>
    <t>Service Connection Charge:</t>
  </si>
  <si>
    <t>$30.00 PER CONNECTION</t>
  </si>
  <si>
    <t>Seasonal Reconnection Charge:</t>
  </si>
  <si>
    <t>$40.00 PER CONNECTION</t>
  </si>
  <si>
    <t>Service Reconnection Charge:</t>
  </si>
  <si>
    <t>$17.75 PER CONNECTION</t>
  </si>
  <si>
    <t>Accelerated Reconnection Charge</t>
  </si>
  <si>
    <t>Late Payment Charge:</t>
  </si>
  <si>
    <t>1.50% Per Month</t>
  </si>
  <si>
    <t>Check Handling Charge - Insufficient Funds:</t>
  </si>
  <si>
    <t>$20.00 Per Check</t>
  </si>
  <si>
    <t>Light Up Service Call Charge:</t>
  </si>
  <si>
    <t xml:space="preserve">     Residential:</t>
  </si>
  <si>
    <t xml:space="preserve">          September 16 thru October 15</t>
  </si>
  <si>
    <t xml:space="preserve">          October 16 thru March 31</t>
  </si>
  <si>
    <t>$20.00 Per Service Call</t>
  </si>
  <si>
    <t>$30.00 Per Service Call</t>
  </si>
  <si>
    <t xml:space="preserve">     Non-Residential:</t>
  </si>
  <si>
    <t>$20.00 Per Appliance</t>
  </si>
  <si>
    <t>$40.00 Per Appliance</t>
  </si>
  <si>
    <t>Filed:  12/14/18</t>
  </si>
  <si>
    <t xml:space="preserve">This Filing Effective for Billing Month of January 2018  </t>
  </si>
  <si>
    <t>Superseding Filing Effective For the Billing Month of September 2017</t>
  </si>
  <si>
    <t xml:space="preserve">          VIRGINIA NATURAL GAS</t>
  </si>
  <si>
    <t>REFER TO SCHEDULE 1</t>
  </si>
  <si>
    <t>REFER TO SCHEDULE 2B OR 2C</t>
  </si>
  <si>
    <t>This Filing Effective for the Billing Month of December 2019</t>
  </si>
  <si>
    <t>Filed 11-01-19</t>
  </si>
  <si>
    <t>Superseding Filing Effective With the Billing Month of September 2019</t>
  </si>
  <si>
    <t xml:space="preserve">                    JANUARY  2020</t>
  </si>
  <si>
    <t>FILED 12-12-19</t>
  </si>
  <si>
    <t>This Filing Effective for the Billing Month of January 2020</t>
  </si>
  <si>
    <t>Superseding Filing Effective With the Billing Month of December 2019</t>
  </si>
  <si>
    <t xml:space="preserve">JANUARY 2019 </t>
  </si>
  <si>
    <t>Filed 12-30-19</t>
  </si>
  <si>
    <t>This Filing Effective January 2020</t>
  </si>
  <si>
    <t xml:space="preserve">                        Superseding Filing Effective for the Billing Month of  December 2019</t>
  </si>
  <si>
    <t>JANUARY 2020</t>
  </si>
  <si>
    <t>Superseding Filing Effective With the Billing Month of  December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</si>
</sst>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$-409]#,##0.00"/>
    <numFmt numFmtId="165" formatCode="[$$-409]#,##0.00000"/>
    <numFmt numFmtId="166" formatCode="&quot;$&quot;#,##0.00"/>
    <numFmt numFmtId="167" formatCode="&quot;$&quot;#,##0.00000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24"/>
      <name val="Arial MT"/>
    </font>
    <font>
      <sz val="14"/>
      <name val="Arial MT"/>
    </font>
    <font>
      <b/>
      <sz val="24"/>
      <name val="Arial MT"/>
    </font>
    <font>
      <sz val="16"/>
      <name val="Arial"/>
      <family val="2"/>
    </font>
    <font>
      <sz val="24"/>
      <name val="Arial"/>
      <family val="2"/>
    </font>
    <font>
      <sz val="20"/>
      <name val="Calibri"/>
      <family val="2"/>
    </font>
    <font>
      <b/>
      <sz val="24"/>
      <name val="Arial Black"/>
      <family val="2"/>
    </font>
    <font>
      <u/>
      <sz val="24"/>
      <name val="Arial MT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6"/>
      <name val="Arial MT"/>
    </font>
    <font>
      <sz val="16"/>
      <name val="Arial MT"/>
    </font>
    <font>
      <b/>
      <sz val="24"/>
      <name val="Arial"/>
      <family val="2"/>
    </font>
    <font>
      <b/>
      <u/>
      <sz val="16"/>
      <name val="Arial MT"/>
    </font>
    <font>
      <sz val="2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5"/>
      </patternFill>
    </fill>
  </fills>
  <borders count="5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8"/>
      </top>
      <bottom/>
      <diagonal/>
    </border>
    <border>
      <left/>
      <right/>
      <top style="thick">
        <color indexed="64"/>
      </top>
      <bottom/>
      <diagonal/>
    </border>
  </borders>
  <cellStyleXfs count="3">
    <xf numFmtId="0" fontId="0" fillId="0" borderId="0"/>
    <xf numFmtId="0" fontId="2" fillId="0" borderId="0"/>
    <xf numFmtId="0" fontId="1" fillId="2" borderId="0" applyNumberFormat="0" applyBorder="0" applyAlignment="0" applyProtection="0"/>
  </cellStyleXfs>
  <cellXfs count="84">
    <xf numFmtId="0" fontId="0" fillId="0" borderId="0" xfId="0"/>
    <xf numFmtId="0" fontId="3" fillId="0" borderId="0" xfId="1" applyNumberFormat="1" applyFont="1" applyAlignment="1"/>
    <xf numFmtId="0" fontId="4" fillId="0" borderId="0" xfId="1" applyNumberFormat="1" applyFont="1" applyAlignment="1"/>
    <xf numFmtId="0" fontId="4" fillId="0" borderId="0" xfId="1" applyNumberFormat="1" applyFont="1" applyFill="1" applyAlignment="1"/>
    <xf numFmtId="0" fontId="5" fillId="0" borderId="0" xfId="1" applyNumberFormat="1" applyFont="1" applyFill="1" applyAlignment="1">
      <alignment horizontal="centerContinuous"/>
    </xf>
    <xf numFmtId="0" fontId="3" fillId="0" borderId="0" xfId="1" quotePrefix="1" applyNumberFormat="1" applyFont="1" applyAlignment="1">
      <alignment horizontal="centerContinuous"/>
    </xf>
    <xf numFmtId="0" fontId="6" fillId="0" borderId="0" xfId="1" applyNumberFormat="1" applyFont="1" applyAlignment="1"/>
    <xf numFmtId="0" fontId="7" fillId="0" borderId="0" xfId="1" applyNumberFormat="1" applyFont="1" applyAlignment="1"/>
    <xf numFmtId="0" fontId="3" fillId="0" borderId="0" xfId="1" applyNumberFormat="1" applyFont="1" applyAlignment="1">
      <alignment horizontal="centerContinuous"/>
    </xf>
    <xf numFmtId="0" fontId="5" fillId="0" borderId="0" xfId="1" applyNumberFormat="1" applyFont="1" applyAlignment="1">
      <alignment horizontal="centerContinuous"/>
    </xf>
    <xf numFmtId="0" fontId="3" fillId="0" borderId="1" xfId="1" applyNumberFormat="1" applyFont="1" applyBorder="1" applyAlignment="1"/>
    <xf numFmtId="0" fontId="5" fillId="0" borderId="0" xfId="1" applyNumberFormat="1" applyFont="1" applyAlignment="1"/>
    <xf numFmtId="0" fontId="3" fillId="0" borderId="0" xfId="1" applyNumberFormat="1" applyFont="1" applyAlignment="1">
      <alignment horizontal="center"/>
    </xf>
    <xf numFmtId="164" fontId="3" fillId="0" borderId="0" xfId="1" applyNumberFormat="1" applyFont="1" applyAlignment="1"/>
    <xf numFmtId="165" fontId="3" fillId="0" borderId="0" xfId="1" applyNumberFormat="1" applyFont="1" applyAlignment="1"/>
    <xf numFmtId="165" fontId="3" fillId="0" borderId="0" xfId="1" applyNumberFormat="1" applyFont="1" applyAlignment="1" applyProtection="1">
      <protection locked="0"/>
    </xf>
    <xf numFmtId="166" fontId="3" fillId="0" borderId="0" xfId="1" applyNumberFormat="1" applyFont="1" applyAlignment="1"/>
    <xf numFmtId="165" fontId="1" fillId="0" borderId="0" xfId="2" applyNumberFormat="1" applyFill="1" applyAlignment="1"/>
    <xf numFmtId="0" fontId="8" fillId="0" borderId="0" xfId="1" applyFont="1"/>
    <xf numFmtId="0" fontId="3" fillId="0" borderId="0" xfId="1" applyNumberFormat="1" applyFont="1" applyFill="1" applyAlignment="1"/>
    <xf numFmtId="0" fontId="7" fillId="0" borderId="0" xfId="1" quotePrefix="1" applyNumberFormat="1" applyFont="1" applyAlignment="1"/>
    <xf numFmtId="0" fontId="9" fillId="0" borderId="0" xfId="1" applyNumberFormat="1" applyFont="1" applyAlignment="1"/>
    <xf numFmtId="0" fontId="5" fillId="0" borderId="1" xfId="1" applyNumberFormat="1" applyFont="1" applyBorder="1" applyAlignment="1">
      <alignment horizontal="centerContinuous"/>
    </xf>
    <xf numFmtId="0" fontId="3" fillId="0" borderId="1" xfId="1" applyNumberFormat="1" applyFont="1" applyBorder="1" applyAlignment="1">
      <alignment horizontal="centerContinuous"/>
    </xf>
    <xf numFmtId="0" fontId="10" fillId="0" borderId="0" xfId="1" applyNumberFormat="1" applyFont="1" applyAlignment="1"/>
    <xf numFmtId="165" fontId="3" fillId="0" borderId="0" xfId="1" applyNumberFormat="1" applyFont="1" applyAlignment="1">
      <alignment horizontal="center"/>
    </xf>
    <xf numFmtId="10" fontId="3" fillId="0" borderId="0" xfId="1" applyNumberFormat="1" applyFont="1" applyAlignment="1"/>
    <xf numFmtId="0" fontId="10" fillId="0" borderId="0" xfId="1" applyNumberFormat="1" applyFont="1" applyAlignment="1">
      <alignment horizontal="center"/>
    </xf>
    <xf numFmtId="0" fontId="3" fillId="0" borderId="0" xfId="1" applyNumberFormat="1" applyFont="1" applyFill="1" applyAlignment="1">
      <alignment horizontal="right"/>
    </xf>
    <xf numFmtId="0" fontId="3" fillId="0" borderId="0" xfId="1" applyNumberFormat="1" applyFont="1" applyAlignment="1">
      <alignment horizontal="right"/>
    </xf>
    <xf numFmtId="0" fontId="5" fillId="0" borderId="0" xfId="0" applyNumberFormat="1" applyFont="1" applyAlignment="1">
      <alignment horizontal="centerContinuous"/>
    </xf>
    <xf numFmtId="0" fontId="3" fillId="0" borderId="0" xfId="0" applyNumberFormat="1" applyFont="1" applyAlignment="1"/>
    <xf numFmtId="0" fontId="6" fillId="0" borderId="0" xfId="0" applyNumberFormat="1" applyFont="1" applyAlignment="1">
      <alignment horizontal="centerContinuous"/>
    </xf>
    <xf numFmtId="0" fontId="13" fillId="0" borderId="0" xfId="0" applyNumberFormat="1" applyFont="1" applyAlignment="1">
      <alignment horizontal="centerContinuous"/>
    </xf>
    <xf numFmtId="0" fontId="14" fillId="0" borderId="0" xfId="0" applyNumberFormat="1" applyFont="1" applyAlignment="1">
      <alignment horizontal="centerContinuous"/>
    </xf>
    <xf numFmtId="0" fontId="3" fillId="0" borderId="0" xfId="0" applyNumberFormat="1" applyFont="1" applyAlignment="1">
      <alignment horizontal="centerContinuous"/>
    </xf>
    <xf numFmtId="0" fontId="14" fillId="0" borderId="0" xfId="0" applyNumberFormat="1" applyFont="1" applyAlignment="1"/>
    <xf numFmtId="0" fontId="6" fillId="0" borderId="0" xfId="0" applyFont="1" applyAlignment="1"/>
    <xf numFmtId="0" fontId="6" fillId="0" borderId="2" xfId="0" applyNumberFormat="1" applyFont="1" applyBorder="1" applyProtection="1">
      <protection locked="0"/>
    </xf>
    <xf numFmtId="0" fontId="6" fillId="0" borderId="0" xfId="0" quotePrefix="1" applyNumberFormat="1" applyFont="1" applyAlignment="1">
      <alignment horizontal="centerContinuous"/>
    </xf>
    <xf numFmtId="0" fontId="6" fillId="0" borderId="0" xfId="0" applyNumberFormat="1" applyFont="1" applyProtection="1">
      <protection locked="0"/>
    </xf>
    <xf numFmtId="0" fontId="6" fillId="0" borderId="3" xfId="0" applyNumberFormat="1" applyFont="1" applyBorder="1" applyProtection="1">
      <protection locked="0"/>
    </xf>
    <xf numFmtId="0" fontId="3" fillId="0" borderId="0" xfId="0" applyNumberFormat="1" applyFont="1" applyAlignment="1">
      <alignment horizontal="center"/>
    </xf>
    <xf numFmtId="0" fontId="14" fillId="0" borderId="0" xfId="0" applyNumberFormat="1" applyFont="1" applyAlignment="1" applyProtection="1">
      <protection locked="0"/>
    </xf>
    <xf numFmtId="0" fontId="5" fillId="0" borderId="0" xfId="0" applyNumberFormat="1" applyFont="1" applyAlignment="1"/>
    <xf numFmtId="164" fontId="3" fillId="0" borderId="0" xfId="0" applyNumberFormat="1" applyFont="1" applyAlignment="1"/>
    <xf numFmtId="165" fontId="3" fillId="0" borderId="0" xfId="0" applyNumberFormat="1" applyFont="1" applyAlignment="1"/>
    <xf numFmtId="165" fontId="3" fillId="0" borderId="0" xfId="0" applyNumberFormat="1" applyFont="1" applyFill="1" applyAlignment="1"/>
    <xf numFmtId="0" fontId="3" fillId="0" borderId="0" xfId="0" applyNumberFormat="1" applyFont="1" applyFill="1" applyAlignment="1"/>
    <xf numFmtId="0" fontId="6" fillId="0" borderId="0" xfId="0" applyNumberFormat="1" applyFont="1" applyAlignment="1" applyProtection="1">
      <protection locked="0"/>
    </xf>
    <xf numFmtId="0" fontId="14" fillId="0" borderId="0" xfId="0" applyNumberFormat="1" applyFont="1" applyBorder="1" applyAlignment="1" applyProtection="1">
      <protection locked="0"/>
    </xf>
    <xf numFmtId="0" fontId="14" fillId="0" borderId="2" xfId="0" applyNumberFormat="1" applyFont="1" applyBorder="1" applyAlignment="1" applyProtection="1">
      <protection locked="0"/>
    </xf>
    <xf numFmtId="0" fontId="6" fillId="0" borderId="2" xfId="0" applyFont="1" applyBorder="1" applyAlignment="1"/>
    <xf numFmtId="167" fontId="6" fillId="0" borderId="2" xfId="0" applyNumberFormat="1" applyFont="1" applyBorder="1" applyProtection="1">
      <protection locked="0"/>
    </xf>
    <xf numFmtId="167" fontId="6" fillId="0" borderId="0" xfId="0" applyNumberFormat="1" applyFont="1" applyAlignment="1"/>
    <xf numFmtId="166" fontId="6" fillId="0" borderId="0" xfId="0" applyNumberFormat="1" applyFont="1" applyProtection="1">
      <protection locked="0"/>
    </xf>
    <xf numFmtId="10" fontId="6" fillId="0" borderId="0" xfId="0" applyNumberFormat="1" applyFont="1" applyAlignment="1"/>
    <xf numFmtId="167" fontId="6" fillId="0" borderId="0" xfId="0" applyNumberFormat="1" applyFont="1" applyProtection="1">
      <protection locked="0"/>
    </xf>
    <xf numFmtId="166" fontId="6" fillId="0" borderId="0" xfId="0" applyNumberFormat="1" applyFont="1" applyAlignment="1"/>
    <xf numFmtId="166" fontId="7" fillId="0" borderId="0" xfId="0" applyNumberFormat="1" applyFont="1" applyAlignment="1"/>
    <xf numFmtId="0" fontId="7" fillId="0" borderId="0" xfId="0" applyFont="1" applyAlignment="1"/>
    <xf numFmtId="167" fontId="14" fillId="0" borderId="0" xfId="0" applyNumberFormat="1" applyFont="1" applyAlignment="1" applyProtection="1">
      <protection locked="0"/>
    </xf>
    <xf numFmtId="167" fontId="7" fillId="0" borderId="0" xfId="0" applyNumberFormat="1" applyFont="1" applyAlignment="1"/>
    <xf numFmtId="167" fontId="3" fillId="0" borderId="0" xfId="0" applyNumberFormat="1" applyFont="1" applyAlignment="1" applyProtection="1">
      <protection locked="0"/>
    </xf>
    <xf numFmtId="0" fontId="3" fillId="0" borderId="0" xfId="0" applyNumberFormat="1" applyFont="1" applyAlignment="1" applyProtection="1">
      <protection locked="0"/>
    </xf>
    <xf numFmtId="0" fontId="7" fillId="0" borderId="0" xfId="0" applyNumberFormat="1" applyFont="1" applyAlignment="1" applyProtection="1">
      <protection locked="0"/>
    </xf>
    <xf numFmtId="0" fontId="15" fillId="0" borderId="0" xfId="0" applyNumberFormat="1" applyFont="1" applyProtection="1">
      <protection locked="0"/>
    </xf>
    <xf numFmtId="0" fontId="7" fillId="0" borderId="0" xfId="0" applyNumberFormat="1" applyFont="1" applyProtection="1">
      <protection locked="0"/>
    </xf>
    <xf numFmtId="17" fontId="13" fillId="0" borderId="0" xfId="0" applyNumberFormat="1" applyFont="1" applyBorder="1" applyAlignment="1">
      <alignment horizontal="centerContinuous"/>
    </xf>
    <xf numFmtId="0" fontId="14" fillId="0" borderId="4" xfId="0" applyNumberFormat="1" applyFont="1" applyBorder="1" applyAlignment="1" applyProtection="1">
      <protection locked="0"/>
    </xf>
    <xf numFmtId="0" fontId="6" fillId="0" borderId="4" xfId="0" applyFont="1" applyBorder="1" applyAlignment="1"/>
    <xf numFmtId="0" fontId="16" fillId="0" borderId="0" xfId="0" applyNumberFormat="1" applyFont="1" applyAlignment="1">
      <alignment horizontal="centerContinuous"/>
    </xf>
    <xf numFmtId="2" fontId="3" fillId="0" borderId="0" xfId="0" applyNumberFormat="1" applyFont="1" applyFill="1" applyAlignment="1" applyProtection="1">
      <protection locked="0"/>
    </xf>
    <xf numFmtId="2" fontId="3" fillId="0" borderId="0" xfId="0" applyNumberFormat="1" applyFont="1" applyAlignment="1" applyProtection="1">
      <protection locked="0"/>
    </xf>
    <xf numFmtId="0" fontId="3" fillId="0" borderId="0" xfId="0" applyNumberFormat="1" applyFont="1" applyAlignment="1" applyProtection="1">
      <alignment horizontal="right"/>
      <protection locked="0"/>
    </xf>
    <xf numFmtId="0" fontId="15" fillId="0" borderId="0" xfId="0" applyFont="1" applyAlignment="1"/>
    <xf numFmtId="0" fontId="15" fillId="0" borderId="0" xfId="1" applyNumberFormat="1" applyFont="1" applyAlignment="1"/>
    <xf numFmtId="17" fontId="5" fillId="0" borderId="0" xfId="0" quotePrefix="1" applyNumberFormat="1" applyFont="1" applyFill="1" applyAlignment="1">
      <alignment horizontal="centerContinuous"/>
    </xf>
    <xf numFmtId="17" fontId="5" fillId="0" borderId="0" xfId="0" quotePrefix="1" applyNumberFormat="1" applyFont="1" applyFill="1" applyBorder="1" applyAlignment="1">
      <alignment horizontal="centerContinuous"/>
    </xf>
    <xf numFmtId="0" fontId="6" fillId="0" borderId="0" xfId="0" applyNumberFormat="1" applyFont="1" applyFill="1" applyAlignment="1">
      <alignment horizontal="centerContinuous"/>
    </xf>
    <xf numFmtId="0" fontId="13" fillId="0" borderId="0" xfId="0" applyNumberFormat="1" applyFont="1" applyFill="1" applyAlignment="1">
      <alignment horizontal="centerContinuous"/>
    </xf>
    <xf numFmtId="0" fontId="14" fillId="0" borderId="0" xfId="0" applyNumberFormat="1" applyFont="1" applyFill="1" applyAlignment="1">
      <alignment horizontal="centerContinuous"/>
    </xf>
    <xf numFmtId="0" fontId="17" fillId="0" borderId="0" xfId="1" applyNumberFormat="1" applyFont="1" applyFill="1" applyAlignment="1"/>
    <xf numFmtId="0" fontId="6" fillId="0" borderId="0" xfId="1" applyNumberFormat="1" applyFont="1" applyFill="1" applyAlignment="1"/>
  </cellXfs>
  <cellStyles count="3">
    <cellStyle name="40% - Accent1 2 3 2" xfId="2" xr:uid="{8DDC800E-0A49-4832-930E-E8C13D571FB4}"/>
    <cellStyle name="Normal" xfId="0" builtinId="0"/>
    <cellStyle name="Normal 2" xfId="1" xr:uid="{F2B0F8C5-A9F3-48F2-BF6F-71318C3028E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garret\AppData\Local\Microsoft\Windows\INetCache\Content.Outlook\JV2GJ4NA\Billed%20Sales%20November%20201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VNG/Common/Corporate%20Financials/Other/2015/Margin%20Reports/detailed%20margin%20analysis%20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rbane"/>
      <sheetName val="Billed Revenue"/>
      <sheetName val="Billed MCFs"/>
      <sheetName val="Revenue Summary"/>
      <sheetName val="MCF Summary"/>
      <sheetName val="CIS"/>
      <sheetName val="F600 Billed"/>
      <sheetName val="Cycle 21 Current"/>
      <sheetName val="Cycle 21 Prior"/>
      <sheetName val="Unbilled"/>
      <sheetName val="est mcf's 373"/>
    </sheetNames>
    <sheetDataSet>
      <sheetData sheetId="0" refreshError="1"/>
      <sheetData sheetId="1">
        <row r="5">
          <cell r="A5" t="str">
            <v>November 2018</v>
          </cell>
        </row>
      </sheetData>
      <sheetData sheetId="2">
        <row r="59">
          <cell r="R59">
            <v>12510.8</v>
          </cell>
        </row>
      </sheetData>
      <sheetData sheetId="3">
        <row r="25">
          <cell r="A25" t="str">
            <v>Margin Sharing</v>
          </cell>
        </row>
      </sheetData>
      <sheetData sheetId="4"/>
      <sheetData sheetId="5" refreshError="1"/>
      <sheetData sheetId="6">
        <row r="15">
          <cell r="G15">
            <v>398.7</v>
          </cell>
        </row>
      </sheetData>
      <sheetData sheetId="7">
        <row r="18">
          <cell r="F18">
            <v>57123.06</v>
          </cell>
        </row>
      </sheetData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idential Margin"/>
      <sheetName val="Commercial Margin"/>
      <sheetName val="Ind Margin"/>
      <sheetName val="Interruptible"/>
      <sheetName val="Schedule 6&amp;7"/>
      <sheetName val="Revenue Input"/>
      <sheetName val="Gas Cost Input"/>
      <sheetName val="Volume Input"/>
      <sheetName val="Billed Cust Charge"/>
      <sheetName val="Unbilled Cust Charge"/>
      <sheetName val="Dec 15"/>
      <sheetName val="Nov 15"/>
      <sheetName val="Oct 15"/>
      <sheetName val="Sept 15"/>
      <sheetName val="Aug 15"/>
      <sheetName val="July 15"/>
      <sheetName val="June 15"/>
      <sheetName val="May 15"/>
      <sheetName val="Apr 15"/>
      <sheetName val="Mar 15"/>
      <sheetName val="Feb 15"/>
      <sheetName val="Jan 15"/>
      <sheetName val="Dec 14"/>
      <sheetName val="Nov 14"/>
      <sheetName val="Oct 14"/>
      <sheetName val="Sep 14"/>
      <sheetName val="Aug 14"/>
      <sheetName val="July 14"/>
      <sheetName val="June 14"/>
      <sheetName val="May 14"/>
      <sheetName val="April 14"/>
      <sheetName val="Mar14"/>
      <sheetName val="Feb14"/>
      <sheetName val="Jan 14"/>
    </sheetNames>
    <sheetDataSet>
      <sheetData sheetId="0"/>
      <sheetData sheetId="1"/>
      <sheetData sheetId="2"/>
      <sheetData sheetId="3"/>
      <sheetData sheetId="4"/>
      <sheetData sheetId="5">
        <row r="1">
          <cell r="B1">
            <v>4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A7E8E5-5B92-49C7-B40B-4495ABEF5376}">
  <sheetPr>
    <pageSetUpPr fitToPage="1"/>
  </sheetPr>
  <dimension ref="B1:W375"/>
  <sheetViews>
    <sheetView tabSelected="1" topLeftCell="A297" zoomScale="40" zoomScaleNormal="40" workbookViewId="0">
      <selection activeCell="G309" sqref="G309"/>
    </sheetView>
  </sheetViews>
  <sheetFormatPr defaultColWidth="12.42578125" defaultRowHeight="35.1" customHeight="1"/>
  <cols>
    <col min="1" max="1" width="12.42578125" style="6"/>
    <col min="2" max="2" width="63.28515625" style="6" customWidth="1"/>
    <col min="3" max="3" width="25.28515625" style="6" customWidth="1"/>
    <col min="4" max="4" width="21.42578125" style="6" customWidth="1"/>
    <col min="5" max="5" width="36.85546875" style="6" customWidth="1"/>
    <col min="6" max="6" width="17.5703125" style="6" customWidth="1"/>
    <col min="7" max="7" width="29.140625" style="6" customWidth="1"/>
    <col min="8" max="8" width="25.28515625" style="6" customWidth="1"/>
    <col min="9" max="9" width="24" style="6" customWidth="1"/>
    <col min="10" max="10" width="22.42578125" style="6" customWidth="1"/>
    <col min="11" max="11" width="27.85546875" style="6" customWidth="1"/>
    <col min="12" max="12" width="12.42578125" style="6" customWidth="1"/>
    <col min="13" max="13" width="25.28515625" style="6" customWidth="1"/>
    <col min="14" max="14" width="33" style="6" customWidth="1"/>
    <col min="15" max="15" width="12.42578125" style="6" customWidth="1"/>
    <col min="16" max="16" width="32" style="6" customWidth="1"/>
    <col min="17" max="16384" width="12.42578125" style="6"/>
  </cols>
  <sheetData>
    <row r="1" spans="2:23" ht="35.1" customHeight="1">
      <c r="B1" s="19"/>
      <c r="C1" s="2"/>
      <c r="D1" s="2"/>
      <c r="E1" s="2"/>
      <c r="F1" s="3"/>
      <c r="G1" s="4"/>
      <c r="H1" s="3"/>
      <c r="I1" s="2"/>
      <c r="J1" s="2"/>
      <c r="K1" s="2"/>
      <c r="L1" s="2"/>
      <c r="M1" s="2"/>
      <c r="N1" s="2"/>
      <c r="O1" s="2"/>
      <c r="P1" s="5"/>
    </row>
    <row r="2" spans="2:23" ht="35.1" customHeight="1">
      <c r="B2" s="19"/>
      <c r="C2" s="1"/>
      <c r="D2" s="1"/>
      <c r="E2" s="1"/>
      <c r="F2" s="1"/>
      <c r="G2" s="76" t="s">
        <v>122</v>
      </c>
      <c r="H2" s="1"/>
      <c r="I2" s="1"/>
      <c r="J2" s="1"/>
      <c r="K2" s="1"/>
      <c r="L2" s="1"/>
      <c r="M2" s="1"/>
      <c r="N2" s="1"/>
      <c r="O2" s="1"/>
      <c r="P2" s="8"/>
    </row>
    <row r="3" spans="2:23" ht="35.1" customHeight="1">
      <c r="B3" s="9" t="s">
        <v>0</v>
      </c>
      <c r="C3" s="9"/>
      <c r="D3" s="9"/>
      <c r="E3" s="9"/>
      <c r="F3" s="9"/>
      <c r="G3" s="9"/>
      <c r="H3" s="9"/>
      <c r="I3" s="9"/>
      <c r="J3" s="9"/>
      <c r="K3" s="8"/>
      <c r="L3" s="8"/>
      <c r="M3" s="8"/>
      <c r="N3" s="8"/>
      <c r="O3" s="8"/>
      <c r="P3" s="8"/>
    </row>
    <row r="4" spans="2:23" ht="35.1" customHeight="1">
      <c r="B4" s="9" t="s">
        <v>1</v>
      </c>
      <c r="C4" s="9"/>
      <c r="D4" s="9"/>
      <c r="E4" s="9"/>
      <c r="F4" s="9"/>
      <c r="G4" s="9"/>
      <c r="H4" s="9"/>
      <c r="I4" s="9"/>
      <c r="J4" s="9"/>
      <c r="K4" s="8"/>
      <c r="L4" s="8"/>
      <c r="M4" s="8"/>
      <c r="N4" s="8"/>
      <c r="O4" s="8"/>
      <c r="P4" s="8"/>
      <c r="T4" s="82"/>
      <c r="U4" s="82"/>
      <c r="V4" s="82"/>
      <c r="W4" s="83"/>
    </row>
    <row r="5" spans="2:23" ht="35.1" customHeight="1" thickBot="1">
      <c r="B5" s="9" t="s">
        <v>128</v>
      </c>
      <c r="C5" s="9"/>
      <c r="D5" s="9"/>
      <c r="E5" s="9"/>
      <c r="F5" s="9"/>
      <c r="G5" s="9"/>
      <c r="H5" s="9"/>
      <c r="I5" s="9"/>
      <c r="J5" s="9"/>
      <c r="K5" s="8"/>
      <c r="L5" s="8"/>
      <c r="M5" s="8"/>
      <c r="N5" s="8"/>
      <c r="O5" s="8"/>
      <c r="P5" s="8" t="s">
        <v>2</v>
      </c>
    </row>
    <row r="6" spans="2:23" ht="35.1" customHeight="1"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</row>
    <row r="7" spans="2:23" ht="35.1" customHeight="1">
      <c r="B7" s="11"/>
      <c r="C7" s="12" t="s">
        <v>3</v>
      </c>
      <c r="D7" s="1"/>
      <c r="E7" s="12" t="s">
        <v>4</v>
      </c>
      <c r="F7" s="1"/>
      <c r="G7" s="1"/>
      <c r="H7" s="1"/>
      <c r="I7" s="1"/>
      <c r="J7" s="1"/>
      <c r="K7" s="1"/>
      <c r="L7" s="1"/>
      <c r="M7" s="12" t="s">
        <v>5</v>
      </c>
      <c r="N7" s="12" t="s">
        <v>6</v>
      </c>
      <c r="O7" s="1"/>
      <c r="P7" s="1"/>
    </row>
    <row r="8" spans="2:23" ht="35.1" customHeight="1">
      <c r="B8" s="1"/>
      <c r="C8" s="12" t="s">
        <v>7</v>
      </c>
      <c r="D8" s="1"/>
      <c r="E8" s="12" t="s">
        <v>8</v>
      </c>
      <c r="F8" s="1"/>
      <c r="G8" s="12" t="s">
        <v>9</v>
      </c>
      <c r="H8" s="1"/>
      <c r="I8" s="12" t="s">
        <v>10</v>
      </c>
      <c r="J8" s="1"/>
      <c r="K8" s="12"/>
      <c r="L8" s="1"/>
      <c r="M8" s="12" t="s">
        <v>11</v>
      </c>
      <c r="N8" s="12" t="s">
        <v>12</v>
      </c>
      <c r="O8" s="1"/>
      <c r="P8" s="1"/>
    </row>
    <row r="9" spans="2:23" ht="35.1" customHeight="1">
      <c r="B9" s="1"/>
      <c r="C9" s="1"/>
      <c r="D9" s="1"/>
      <c r="E9" s="1"/>
      <c r="F9" s="13"/>
      <c r="G9" s="13"/>
      <c r="H9" s="1"/>
      <c r="I9" s="1"/>
      <c r="J9" s="1"/>
      <c r="K9" s="14"/>
      <c r="L9" s="1"/>
      <c r="M9" s="1"/>
      <c r="N9" s="13"/>
      <c r="O9" s="1"/>
      <c r="P9" s="1"/>
    </row>
    <row r="10" spans="2:23" ht="35.1" customHeight="1"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</row>
    <row r="11" spans="2:23" ht="35.1" customHeight="1">
      <c r="B11" s="11" t="s">
        <v>13</v>
      </c>
      <c r="C11" s="1"/>
      <c r="D11" s="1"/>
      <c r="E11" s="1"/>
      <c r="F11" s="15"/>
      <c r="G11" s="14"/>
      <c r="H11" s="14"/>
      <c r="I11" s="1"/>
      <c r="J11" s="1"/>
      <c r="K11" s="15"/>
      <c r="L11" s="1"/>
      <c r="M11" s="1"/>
      <c r="N11" s="14"/>
      <c r="O11" s="1"/>
      <c r="P11" s="1"/>
    </row>
    <row r="12" spans="2:23" ht="35.1" customHeight="1">
      <c r="B12" s="1"/>
      <c r="C12" s="1"/>
      <c r="D12" s="1"/>
      <c r="E12" s="1"/>
      <c r="F12" s="1"/>
      <c r="G12" s="14"/>
      <c r="H12" s="14"/>
      <c r="I12" s="1"/>
      <c r="J12" s="1"/>
      <c r="K12" s="1"/>
      <c r="L12" s="1"/>
      <c r="M12" s="1"/>
      <c r="N12" s="14"/>
      <c r="O12" s="1"/>
      <c r="P12" s="14"/>
    </row>
    <row r="13" spans="2:23" ht="35.1" customHeight="1">
      <c r="B13" s="1" t="s">
        <v>14</v>
      </c>
      <c r="C13" s="16">
        <v>10.18</v>
      </c>
      <c r="D13" s="1"/>
      <c r="E13" s="1"/>
      <c r="F13" s="1"/>
      <c r="G13" s="14"/>
      <c r="H13" s="14"/>
      <c r="I13" s="1"/>
      <c r="J13" s="1"/>
      <c r="K13" s="15"/>
      <c r="L13" s="1"/>
      <c r="M13" s="12" t="s">
        <v>15</v>
      </c>
      <c r="N13" s="13">
        <f>SUM(C13:M13)</f>
        <v>10.18</v>
      </c>
      <c r="O13" s="1"/>
      <c r="P13" s="1" t="s">
        <v>16</v>
      </c>
    </row>
    <row r="14" spans="2:23" ht="35.1" customHeight="1">
      <c r="B14" s="1"/>
      <c r="C14" s="13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4"/>
    </row>
    <row r="15" spans="2:23" ht="35.1" customHeight="1">
      <c r="B15" s="1" t="s">
        <v>17</v>
      </c>
      <c r="C15" s="1"/>
      <c r="D15" s="1"/>
      <c r="E15" s="1"/>
      <c r="F15" s="14"/>
      <c r="G15" s="14"/>
      <c r="H15" s="1"/>
      <c r="I15" s="1"/>
      <c r="J15" s="1"/>
      <c r="K15" s="14"/>
      <c r="L15" s="1"/>
      <c r="M15" s="1"/>
      <c r="N15" s="14"/>
      <c r="O15" s="1"/>
      <c r="P15" s="1"/>
    </row>
    <row r="16" spans="2:23" ht="35.1" customHeight="1">
      <c r="B16" s="1" t="s">
        <v>18</v>
      </c>
      <c r="C16" s="14">
        <v>0.48399999999999999</v>
      </c>
      <c r="D16" s="14"/>
      <c r="E16" s="14">
        <v>0.49719000000000002</v>
      </c>
      <c r="F16" s="14"/>
      <c r="G16" s="14">
        <v>5.5999999999999999E-3</v>
      </c>
      <c r="H16" s="14"/>
      <c r="I16" s="14">
        <v>0</v>
      </c>
      <c r="J16" s="14"/>
      <c r="K16" s="14"/>
      <c r="L16" s="14"/>
      <c r="M16" s="14">
        <f>SUM(E16:K16)</f>
        <v>0.50279000000000007</v>
      </c>
      <c r="N16" s="14">
        <f>C16+M16</f>
        <v>0.98679000000000006</v>
      </c>
      <c r="O16" s="1"/>
      <c r="P16" s="14" t="s">
        <v>19</v>
      </c>
    </row>
    <row r="17" spans="2:16" ht="35.1" customHeight="1">
      <c r="B17" s="1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"/>
      <c r="P17" s="1"/>
    </row>
    <row r="18" spans="2:16" ht="35.1" customHeight="1">
      <c r="B18" s="1" t="s">
        <v>20</v>
      </c>
      <c r="C18" s="14"/>
      <c r="D18" s="14"/>
      <c r="E18" s="17"/>
      <c r="F18" s="14"/>
      <c r="G18" s="14"/>
      <c r="H18" s="14"/>
      <c r="I18" s="14"/>
      <c r="J18" s="14"/>
      <c r="K18" s="14"/>
      <c r="L18" s="14"/>
      <c r="M18" s="14"/>
      <c r="N18" s="14">
        <v>2.5000000000000001E-2</v>
      </c>
      <c r="O18" s="1"/>
      <c r="P18" s="14" t="s">
        <v>19</v>
      </c>
    </row>
    <row r="19" spans="2:16" ht="35.1" customHeight="1">
      <c r="B19" s="1"/>
      <c r="C19" s="14"/>
      <c r="D19" s="14"/>
      <c r="E19" s="17"/>
      <c r="F19" s="14"/>
      <c r="G19" s="14"/>
      <c r="H19" s="14"/>
      <c r="I19" s="14"/>
      <c r="J19" s="14"/>
      <c r="K19" s="14"/>
      <c r="L19" s="14"/>
      <c r="M19" s="14"/>
      <c r="N19" s="14"/>
      <c r="O19" s="1"/>
      <c r="P19" s="1"/>
    </row>
    <row r="20" spans="2:16" ht="35.1" customHeight="1">
      <c r="B20" s="11" t="s">
        <v>21</v>
      </c>
      <c r="C20" s="14"/>
      <c r="D20" s="14"/>
      <c r="E20" s="17"/>
      <c r="F20" s="14"/>
      <c r="G20" s="14"/>
      <c r="H20" s="14"/>
      <c r="I20" s="14"/>
      <c r="J20" s="14"/>
      <c r="K20" s="14"/>
      <c r="L20" s="14"/>
      <c r="M20" s="14"/>
      <c r="N20" s="14"/>
      <c r="O20" s="1"/>
      <c r="P20" s="1"/>
    </row>
    <row r="21" spans="2:16" ht="35.1" customHeight="1">
      <c r="B21" s="1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"/>
      <c r="P21" s="1"/>
    </row>
    <row r="22" spans="2:16" ht="35.1" customHeight="1">
      <c r="B22" s="1" t="s">
        <v>14</v>
      </c>
      <c r="C22" s="13">
        <v>3.33</v>
      </c>
      <c r="D22" s="14"/>
      <c r="E22" s="14"/>
      <c r="F22" s="14"/>
      <c r="G22" s="14"/>
      <c r="H22" s="14"/>
      <c r="I22" s="14"/>
      <c r="J22" s="14"/>
      <c r="K22" s="14"/>
      <c r="L22" s="14"/>
      <c r="M22" s="12" t="s">
        <v>15</v>
      </c>
      <c r="N22" s="13">
        <f>+C22</f>
        <v>3.33</v>
      </c>
      <c r="O22" s="1"/>
      <c r="P22" s="1" t="s">
        <v>22</v>
      </c>
    </row>
    <row r="23" spans="2:16" ht="35.1" customHeight="1">
      <c r="B23" s="1"/>
      <c r="C23" s="13"/>
      <c r="D23" s="14"/>
      <c r="E23" s="14"/>
      <c r="F23" s="14"/>
      <c r="G23" s="14"/>
      <c r="H23" s="14"/>
      <c r="I23" s="14"/>
      <c r="J23" s="14"/>
      <c r="K23" s="14"/>
      <c r="L23" s="14"/>
      <c r="M23" s="1"/>
      <c r="N23" s="14"/>
      <c r="O23" s="1"/>
      <c r="P23" s="1"/>
    </row>
    <row r="24" spans="2:16" ht="35.1" customHeight="1">
      <c r="B24" s="1" t="s">
        <v>17</v>
      </c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"/>
      <c r="N24" s="14"/>
      <c r="O24" s="1"/>
      <c r="P24" s="1"/>
    </row>
    <row r="25" spans="2:16" ht="35.1" customHeight="1">
      <c r="B25" s="1" t="s">
        <v>18</v>
      </c>
      <c r="C25" s="14">
        <v>0.48399999999999999</v>
      </c>
      <c r="D25" s="14"/>
      <c r="E25" s="14">
        <f>+E16</f>
        <v>0.49719000000000002</v>
      </c>
      <c r="F25" s="14"/>
      <c r="G25" s="14">
        <f>+G16</f>
        <v>5.5999999999999999E-3</v>
      </c>
      <c r="H25" s="14"/>
      <c r="I25" s="14">
        <f>+I16</f>
        <v>0</v>
      </c>
      <c r="J25" s="14"/>
      <c r="K25" s="14"/>
      <c r="L25" s="14"/>
      <c r="M25" s="14">
        <f>SUM(E25:K25)</f>
        <v>0.50279000000000007</v>
      </c>
      <c r="N25" s="14">
        <f>C25+M25</f>
        <v>0.98679000000000006</v>
      </c>
      <c r="O25" s="1"/>
      <c r="P25" s="14" t="s">
        <v>19</v>
      </c>
    </row>
    <row r="26" spans="2:16" ht="35.1" customHeight="1">
      <c r="B26" s="1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"/>
      <c r="P26" s="1"/>
    </row>
    <row r="27" spans="2:16" ht="35.1" customHeight="1">
      <c r="B27" s="1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"/>
      <c r="P27" s="1"/>
    </row>
    <row r="28" spans="2:16" ht="35.1" customHeight="1">
      <c r="B28" s="11" t="s">
        <v>23</v>
      </c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35.1" customHeight="1"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</row>
    <row r="30" spans="2:16" ht="35.1" customHeight="1">
      <c r="B30" s="1" t="s">
        <v>14</v>
      </c>
      <c r="C30" s="13">
        <v>15.73</v>
      </c>
      <c r="D30" s="1"/>
      <c r="E30" s="1"/>
      <c r="F30" s="13"/>
      <c r="G30" s="13"/>
      <c r="H30" s="1"/>
      <c r="I30" s="1"/>
      <c r="J30" s="1"/>
      <c r="K30" s="14"/>
      <c r="L30" s="1"/>
      <c r="M30" s="12" t="s">
        <v>15</v>
      </c>
      <c r="N30" s="13">
        <f>SUM(C30:M30)</f>
        <v>15.73</v>
      </c>
      <c r="O30" s="1"/>
      <c r="P30" s="1" t="s">
        <v>16</v>
      </c>
    </row>
    <row r="31" spans="2:16" ht="35.1" customHeight="1">
      <c r="B31" s="1"/>
      <c r="C31" s="13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4"/>
    </row>
    <row r="32" spans="2:16" ht="35.1" customHeight="1">
      <c r="B32" s="1" t="s">
        <v>17</v>
      </c>
      <c r="C32" s="1"/>
      <c r="D32" s="1"/>
      <c r="E32" s="1"/>
      <c r="F32" s="14"/>
      <c r="G32" s="14"/>
      <c r="H32" s="14"/>
      <c r="I32" s="1"/>
      <c r="J32" s="1"/>
      <c r="K32" s="14"/>
      <c r="L32" s="1"/>
      <c r="M32" s="1"/>
      <c r="N32" s="14"/>
      <c r="O32" s="1"/>
      <c r="P32" s="1"/>
    </row>
    <row r="33" spans="2:16" ht="35.1" customHeight="1">
      <c r="B33" s="1" t="s">
        <v>18</v>
      </c>
      <c r="C33" s="14">
        <v>0.12697</v>
      </c>
      <c r="D33" s="14"/>
      <c r="E33" s="14">
        <v>0.29085</v>
      </c>
      <c r="F33" s="14"/>
      <c r="G33" s="14">
        <v>-4.3860000000000003E-2</v>
      </c>
      <c r="H33" s="14"/>
      <c r="I33" s="14">
        <v>0</v>
      </c>
      <c r="J33" s="14"/>
      <c r="K33" s="14"/>
      <c r="L33" s="14"/>
      <c r="M33" s="14">
        <f>SUM(E33:K33)</f>
        <v>0.24698999999999999</v>
      </c>
      <c r="N33" s="14">
        <f>C33+M33</f>
        <v>0.37395999999999996</v>
      </c>
      <c r="O33" s="14"/>
      <c r="P33" s="14" t="s">
        <v>19</v>
      </c>
    </row>
    <row r="34" spans="2:16" ht="35.1" customHeight="1">
      <c r="B34" s="1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</row>
    <row r="35" spans="2:16" ht="35.1" customHeight="1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</row>
    <row r="36" spans="2:16" ht="35.1" customHeight="1">
      <c r="B36" s="11" t="s">
        <v>24</v>
      </c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</row>
    <row r="37" spans="2:16" ht="35.1" customHeight="1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</row>
    <row r="38" spans="2:16" ht="35.1" customHeight="1">
      <c r="B38" s="1" t="s">
        <v>14</v>
      </c>
      <c r="C38" s="13">
        <v>16.649999999999999</v>
      </c>
      <c r="D38" s="1"/>
      <c r="E38" s="1"/>
      <c r="F38" s="13"/>
      <c r="G38" s="13"/>
      <c r="H38" s="1"/>
      <c r="I38" s="1"/>
      <c r="J38" s="1"/>
      <c r="K38" s="14"/>
      <c r="L38" s="1"/>
      <c r="M38" s="12" t="s">
        <v>15</v>
      </c>
      <c r="N38" s="13">
        <f>SUM(C38:M38)</f>
        <v>16.649999999999999</v>
      </c>
      <c r="O38" s="1"/>
      <c r="P38" s="1" t="s">
        <v>16</v>
      </c>
    </row>
    <row r="39" spans="2:16" ht="35.1" customHeight="1">
      <c r="B39" s="1"/>
      <c r="C39" s="13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4"/>
    </row>
    <row r="40" spans="2:16" ht="35.1" customHeight="1">
      <c r="B40" s="1" t="s">
        <v>17</v>
      </c>
      <c r="C40" s="1"/>
      <c r="D40" s="1"/>
      <c r="E40" s="1"/>
      <c r="F40" s="14"/>
      <c r="G40" s="14"/>
      <c r="H40" s="14"/>
      <c r="I40" s="1"/>
      <c r="J40" s="1"/>
      <c r="K40" s="14"/>
      <c r="L40" s="1"/>
      <c r="M40" s="1"/>
      <c r="N40" s="14"/>
      <c r="O40" s="1"/>
      <c r="P40" s="1"/>
    </row>
    <row r="41" spans="2:16" ht="35.1" customHeight="1">
      <c r="B41" s="1" t="s">
        <v>25</v>
      </c>
      <c r="C41" s="14">
        <v>0.30786000000000002</v>
      </c>
      <c r="D41" s="14"/>
      <c r="E41" s="14">
        <v>0.43715999999999999</v>
      </c>
      <c r="F41" s="14"/>
      <c r="G41" s="14">
        <v>1.3089999999999999E-2</v>
      </c>
      <c r="H41" s="14"/>
      <c r="I41" s="14">
        <v>0</v>
      </c>
      <c r="J41" s="14"/>
      <c r="K41" s="14"/>
      <c r="L41" s="14"/>
      <c r="M41" s="14">
        <f>SUM(E41:K41)</f>
        <v>0.45024999999999998</v>
      </c>
      <c r="N41" s="14">
        <f>C41+M41</f>
        <v>0.75811000000000006</v>
      </c>
      <c r="O41" s="14"/>
      <c r="P41" s="14" t="s">
        <v>19</v>
      </c>
    </row>
    <row r="42" spans="2:16" ht="35.1" customHeight="1">
      <c r="B42" s="1" t="s">
        <v>26</v>
      </c>
      <c r="C42" s="14">
        <v>0.25916</v>
      </c>
      <c r="D42" s="14"/>
      <c r="E42" s="14">
        <f>+E41</f>
        <v>0.43715999999999999</v>
      </c>
      <c r="F42" s="14"/>
      <c r="G42" s="14">
        <f>+G41</f>
        <v>1.3089999999999999E-2</v>
      </c>
      <c r="H42" s="14"/>
      <c r="I42" s="14">
        <f>+I41</f>
        <v>0</v>
      </c>
      <c r="J42" s="14"/>
      <c r="K42" s="14"/>
      <c r="L42" s="14"/>
      <c r="M42" s="14">
        <f>SUM(E42:K42)</f>
        <v>0.45024999999999998</v>
      </c>
      <c r="N42" s="14">
        <f>C42+M42</f>
        <v>0.70940999999999999</v>
      </c>
      <c r="O42" s="14"/>
      <c r="P42" s="14" t="s">
        <v>19</v>
      </c>
    </row>
    <row r="43" spans="2:16" ht="35.1" customHeight="1">
      <c r="B43" s="1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</row>
    <row r="44" spans="2:16" ht="35.1" customHeight="1">
      <c r="B44" s="1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14"/>
      <c r="P44" s="14"/>
    </row>
    <row r="45" spans="2:16" ht="35.1" customHeight="1">
      <c r="B45" s="1"/>
      <c r="C45" s="1"/>
      <c r="D45" s="1"/>
      <c r="E45" s="1"/>
      <c r="F45" s="14"/>
      <c r="G45" s="14"/>
      <c r="H45" s="14"/>
      <c r="I45" s="1"/>
      <c r="J45" s="1"/>
      <c r="K45" s="14"/>
      <c r="L45" s="1"/>
      <c r="M45" s="1"/>
      <c r="N45" s="14"/>
      <c r="O45" s="1"/>
      <c r="P45" s="1"/>
    </row>
    <row r="46" spans="2:16" ht="35.1" customHeight="1">
      <c r="B46" s="11" t="s">
        <v>27</v>
      </c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</row>
    <row r="47" spans="2:16" ht="35.1" customHeight="1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</row>
    <row r="48" spans="2:16" ht="35.1" customHeight="1">
      <c r="B48" s="1" t="s">
        <v>14</v>
      </c>
      <c r="C48" s="13">
        <v>32.380000000000003</v>
      </c>
      <c r="D48" s="1"/>
      <c r="E48" s="1"/>
      <c r="F48" s="13"/>
      <c r="G48" s="13"/>
      <c r="H48" s="1"/>
      <c r="I48" s="1"/>
      <c r="J48" s="1"/>
      <c r="K48" s="14"/>
      <c r="L48" s="1"/>
      <c r="M48" s="12" t="s">
        <v>15</v>
      </c>
      <c r="N48" s="13">
        <f>SUM(C48:M48)</f>
        <v>32.380000000000003</v>
      </c>
      <c r="O48" s="1"/>
      <c r="P48" s="1" t="s">
        <v>16</v>
      </c>
    </row>
    <row r="49" spans="2:16" ht="35.1" customHeight="1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4"/>
    </row>
    <row r="50" spans="2:16" ht="35.1" customHeight="1">
      <c r="B50" s="1" t="s">
        <v>17</v>
      </c>
      <c r="C50" s="1"/>
      <c r="D50" s="1"/>
      <c r="E50" s="1"/>
      <c r="F50" s="14"/>
      <c r="G50" s="14"/>
      <c r="H50" s="14"/>
      <c r="I50" s="1"/>
      <c r="J50" s="1"/>
      <c r="K50" s="14"/>
      <c r="L50" s="1"/>
      <c r="M50" s="1"/>
      <c r="N50" s="14"/>
      <c r="O50" s="1"/>
      <c r="P50" s="1"/>
    </row>
    <row r="51" spans="2:16" ht="35.1" customHeight="1">
      <c r="B51" s="1" t="s">
        <v>25</v>
      </c>
      <c r="C51" s="14">
        <v>0.32096000000000002</v>
      </c>
      <c r="D51" s="14"/>
      <c r="E51" s="14">
        <v>0.37674000000000002</v>
      </c>
      <c r="F51" s="14"/>
      <c r="G51" s="14">
        <v>-1.3600000000000001E-3</v>
      </c>
      <c r="H51" s="14"/>
      <c r="I51" s="14">
        <v>0</v>
      </c>
      <c r="J51" s="14"/>
      <c r="K51" s="14"/>
      <c r="L51" s="14"/>
      <c r="M51" s="14">
        <f>SUM(E51:K51)</f>
        <v>0.37538000000000005</v>
      </c>
      <c r="N51" s="14">
        <f>C51+M51</f>
        <v>0.69634000000000007</v>
      </c>
      <c r="O51" s="14"/>
      <c r="P51" s="14" t="s">
        <v>19</v>
      </c>
    </row>
    <row r="52" spans="2:16" ht="35.1" customHeight="1">
      <c r="B52" s="1" t="s">
        <v>28</v>
      </c>
      <c r="C52" s="14">
        <v>0.23125999999999999</v>
      </c>
      <c r="D52" s="14"/>
      <c r="E52" s="14">
        <f>E51</f>
        <v>0.37674000000000002</v>
      </c>
      <c r="F52" s="14"/>
      <c r="G52" s="14">
        <f>G51</f>
        <v>-1.3600000000000001E-3</v>
      </c>
      <c r="H52" s="14"/>
      <c r="I52" s="14">
        <f>$I$16</f>
        <v>0</v>
      </c>
      <c r="J52" s="14"/>
      <c r="K52" s="14"/>
      <c r="L52" s="14"/>
      <c r="M52" s="14">
        <f>SUM(E52:K52)</f>
        <v>0.37538000000000005</v>
      </c>
      <c r="N52" s="14">
        <f>C52+M52</f>
        <v>0.60664000000000007</v>
      </c>
      <c r="O52" s="14"/>
      <c r="P52" s="14" t="s">
        <v>19</v>
      </c>
    </row>
    <row r="53" spans="2:16" ht="35.1" customHeight="1">
      <c r="B53" s="1" t="s">
        <v>29</v>
      </c>
      <c r="C53" s="14">
        <v>0.18498000000000001</v>
      </c>
      <c r="D53" s="14"/>
      <c r="E53" s="14">
        <f>E52</f>
        <v>0.37674000000000002</v>
      </c>
      <c r="F53" s="14"/>
      <c r="G53" s="14">
        <f>G52</f>
        <v>-1.3600000000000001E-3</v>
      </c>
      <c r="H53" s="14"/>
      <c r="I53" s="14">
        <f>$I$16</f>
        <v>0</v>
      </c>
      <c r="J53" s="14"/>
      <c r="K53" s="14"/>
      <c r="L53" s="14"/>
      <c r="M53" s="14">
        <f>SUM(E53:K53)</f>
        <v>0.37538000000000005</v>
      </c>
      <c r="N53" s="14">
        <f>C53+M53</f>
        <v>0.56036000000000008</v>
      </c>
      <c r="O53" s="14"/>
      <c r="P53" s="14" t="s">
        <v>19</v>
      </c>
    </row>
    <row r="54" spans="2:16" ht="35.1" customHeight="1">
      <c r="B54" s="1"/>
      <c r="C54" s="14"/>
      <c r="D54" s="14"/>
      <c r="E54" s="14"/>
      <c r="F54" s="14"/>
      <c r="G54" s="14"/>
      <c r="H54" s="14"/>
      <c r="I54" s="14"/>
      <c r="J54" s="14"/>
      <c r="K54" s="14"/>
      <c r="L54" s="14"/>
      <c r="M54" s="14"/>
      <c r="N54" s="14"/>
      <c r="O54" s="14"/>
      <c r="P54" s="14"/>
    </row>
    <row r="55" spans="2:16" ht="35.1" customHeight="1">
      <c r="B55" s="1"/>
      <c r="C55" s="14"/>
      <c r="D55" s="14"/>
      <c r="E55" s="14"/>
      <c r="F55" s="14"/>
      <c r="G55" s="14"/>
      <c r="H55" s="14"/>
      <c r="I55" s="14"/>
      <c r="J55" s="14"/>
      <c r="K55" s="14"/>
      <c r="L55" s="14"/>
      <c r="M55" s="14"/>
      <c r="N55" s="14"/>
      <c r="O55" s="14"/>
      <c r="P55" s="14"/>
    </row>
    <row r="56" spans="2:16" ht="35.1" customHeight="1">
      <c r="B56" s="1"/>
      <c r="C56" s="14"/>
      <c r="D56" s="14"/>
      <c r="E56" s="14"/>
      <c r="F56" s="14"/>
      <c r="G56" s="14"/>
      <c r="H56" s="14"/>
      <c r="I56" s="14"/>
      <c r="J56" s="14"/>
      <c r="K56" s="14"/>
      <c r="L56" s="14"/>
      <c r="M56" s="14"/>
      <c r="N56" s="14"/>
      <c r="O56" s="14"/>
      <c r="P56" s="14"/>
    </row>
    <row r="57" spans="2:16" ht="35.1" customHeight="1">
      <c r="B57" s="1"/>
      <c r="C57" s="1"/>
      <c r="D57" s="1"/>
      <c r="E57" s="1"/>
      <c r="F57" s="14"/>
      <c r="G57" s="14"/>
      <c r="H57" s="14"/>
      <c r="I57" s="1"/>
      <c r="J57" s="1"/>
      <c r="K57" s="14"/>
      <c r="L57" s="1"/>
      <c r="M57" s="1"/>
      <c r="N57" s="14"/>
      <c r="O57" s="1"/>
      <c r="P57" s="1"/>
    </row>
    <row r="58" spans="2:16" ht="35.1" customHeight="1">
      <c r="B58" s="11" t="s">
        <v>30</v>
      </c>
      <c r="C58" s="1"/>
      <c r="D58" s="1"/>
      <c r="E58" s="1"/>
      <c r="F58" s="14"/>
      <c r="G58" s="14"/>
      <c r="H58" s="14"/>
      <c r="I58" s="1"/>
      <c r="J58" s="1"/>
      <c r="K58" s="14"/>
      <c r="L58" s="1"/>
      <c r="M58" s="1"/>
      <c r="N58" s="14"/>
      <c r="O58" s="1"/>
      <c r="P58" s="1"/>
    </row>
    <row r="59" spans="2:16" ht="35.1" customHeight="1">
      <c r="B59" s="1"/>
      <c r="C59" s="1"/>
      <c r="D59" s="1"/>
      <c r="E59" s="1"/>
      <c r="F59" s="14"/>
      <c r="G59" s="14"/>
      <c r="H59" s="14"/>
      <c r="I59" s="1"/>
      <c r="J59" s="1"/>
      <c r="K59" s="14"/>
      <c r="L59" s="1"/>
      <c r="M59" s="1"/>
      <c r="N59" s="14"/>
      <c r="O59" s="1"/>
      <c r="P59" s="1"/>
    </row>
    <row r="60" spans="2:16" ht="35.1" customHeight="1">
      <c r="B60" s="1"/>
      <c r="C60" s="13"/>
      <c r="D60" s="1"/>
      <c r="E60" s="1"/>
      <c r="F60" s="1"/>
      <c r="G60" s="14"/>
      <c r="H60" s="14"/>
      <c r="I60" s="1"/>
      <c r="J60" s="1"/>
      <c r="K60" s="15"/>
      <c r="L60" s="1"/>
      <c r="M60" s="12"/>
      <c r="N60" s="13"/>
      <c r="O60" s="1"/>
      <c r="P60" s="1"/>
    </row>
    <row r="61" spans="2:16" ht="35.1" customHeight="1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4"/>
    </row>
    <row r="62" spans="2:16" ht="35.1" customHeight="1">
      <c r="B62" s="48" t="s">
        <v>123</v>
      </c>
      <c r="C62" s="1"/>
      <c r="D62" s="1"/>
      <c r="E62" s="1"/>
      <c r="F62" s="14"/>
      <c r="G62" s="14"/>
      <c r="H62" s="1"/>
      <c r="I62" s="1"/>
      <c r="J62" s="1"/>
      <c r="K62" s="14"/>
      <c r="L62" s="1"/>
      <c r="M62" s="1"/>
      <c r="N62" s="14"/>
      <c r="O62" s="1"/>
      <c r="P62" s="1"/>
    </row>
    <row r="63" spans="2:16" ht="35.1" customHeight="1">
      <c r="B63" s="1"/>
      <c r="C63" s="14"/>
      <c r="D63" s="14"/>
      <c r="E63" s="14"/>
      <c r="F63" s="14"/>
      <c r="G63" s="14"/>
      <c r="H63" s="14"/>
      <c r="I63" s="14"/>
      <c r="J63" s="14"/>
      <c r="K63" s="14"/>
      <c r="L63" s="14"/>
      <c r="M63" s="14"/>
      <c r="N63" s="14"/>
      <c r="O63" s="1"/>
      <c r="P63" s="14"/>
    </row>
    <row r="64" spans="2:16" ht="35.1" customHeight="1">
      <c r="B64" s="1"/>
      <c r="C64" s="14"/>
      <c r="D64" s="14"/>
      <c r="E64" s="14"/>
      <c r="F64" s="14"/>
      <c r="G64" s="14"/>
      <c r="H64" s="14"/>
      <c r="I64" s="14"/>
      <c r="J64" s="14"/>
      <c r="K64" s="14"/>
      <c r="L64" s="14"/>
      <c r="M64" s="14"/>
      <c r="N64" s="14"/>
      <c r="O64" s="1"/>
      <c r="P64" s="1"/>
    </row>
    <row r="65" spans="2:16" ht="35.1" customHeight="1">
      <c r="B65" s="1"/>
      <c r="C65" s="14"/>
      <c r="D65" s="14"/>
      <c r="E65" s="14"/>
      <c r="F65" s="14"/>
      <c r="G65" s="14"/>
      <c r="H65" s="14"/>
      <c r="I65" s="14"/>
      <c r="J65" s="14"/>
      <c r="K65" s="14"/>
      <c r="L65" s="14"/>
      <c r="M65" s="14"/>
      <c r="N65" s="14"/>
      <c r="O65" s="1"/>
      <c r="P65" s="14"/>
    </row>
    <row r="66" spans="2:16" ht="35.1" customHeight="1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4"/>
    </row>
    <row r="67" spans="2:16" ht="35.1" customHeight="1">
      <c r="B67" s="11" t="s">
        <v>31</v>
      </c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</row>
    <row r="68" spans="2:16" ht="35.1" customHeight="1"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</row>
    <row r="69" spans="2:16" ht="35.1" customHeight="1">
      <c r="B69" s="1"/>
      <c r="C69" s="13"/>
      <c r="D69" s="1"/>
      <c r="E69" s="1"/>
      <c r="F69" s="13"/>
      <c r="G69" s="13"/>
      <c r="H69" s="1"/>
      <c r="I69" s="1"/>
      <c r="J69" s="1"/>
      <c r="K69" s="14"/>
      <c r="L69" s="1"/>
      <c r="M69" s="12"/>
      <c r="N69" s="13"/>
      <c r="O69" s="1"/>
      <c r="P69" s="1"/>
    </row>
    <row r="70" spans="2:16" ht="35.1" customHeight="1"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4"/>
    </row>
    <row r="71" spans="2:16" ht="35.1" customHeight="1">
      <c r="B71" s="48" t="s">
        <v>124</v>
      </c>
      <c r="C71" s="1"/>
      <c r="D71" s="1"/>
      <c r="E71" s="1"/>
      <c r="F71" s="14"/>
      <c r="G71" s="14"/>
      <c r="H71" s="14"/>
      <c r="I71" s="1"/>
      <c r="J71" s="1"/>
      <c r="K71" s="14"/>
      <c r="L71" s="1"/>
      <c r="M71" s="1"/>
      <c r="N71" s="14"/>
      <c r="O71" s="1"/>
      <c r="P71" s="1"/>
    </row>
    <row r="72" spans="2:16" ht="35.1" customHeight="1">
      <c r="B72" s="1"/>
      <c r="C72" s="14"/>
      <c r="D72" s="14"/>
      <c r="E72" s="14"/>
      <c r="F72" s="14"/>
      <c r="G72" s="14"/>
      <c r="H72" s="14"/>
      <c r="I72" s="14"/>
      <c r="J72" s="14"/>
      <c r="K72" s="14"/>
      <c r="L72" s="14"/>
      <c r="M72" s="14"/>
      <c r="N72" s="14"/>
      <c r="O72" s="14"/>
      <c r="P72" s="14"/>
    </row>
    <row r="73" spans="2:16" ht="35.1" customHeight="1">
      <c r="B73" s="1"/>
      <c r="C73" s="14"/>
      <c r="D73" s="14"/>
      <c r="E73" s="14"/>
      <c r="F73" s="14"/>
      <c r="G73" s="14"/>
      <c r="H73" s="14"/>
      <c r="I73" s="14"/>
      <c r="J73" s="14"/>
      <c r="K73" s="14"/>
      <c r="L73" s="14"/>
      <c r="M73" s="14"/>
      <c r="N73" s="14"/>
      <c r="O73" s="14"/>
      <c r="P73" s="14"/>
    </row>
    <row r="74" spans="2:16" ht="35.1" customHeight="1">
      <c r="B74" s="1"/>
      <c r="C74" s="14"/>
      <c r="D74" s="14"/>
      <c r="E74" s="14"/>
      <c r="F74" s="14"/>
      <c r="G74" s="14"/>
      <c r="H74" s="14"/>
      <c r="I74" s="14"/>
      <c r="J74" s="14"/>
      <c r="K74" s="14"/>
      <c r="L74" s="14"/>
      <c r="M74" s="14"/>
      <c r="N74" s="14"/>
      <c r="O74" s="14"/>
      <c r="P74" s="14"/>
    </row>
    <row r="75" spans="2:16" ht="35.1" customHeight="1">
      <c r="B75" s="1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</row>
    <row r="76" spans="2:16" ht="35.1" customHeight="1"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</row>
    <row r="77" spans="2:16" ht="35.1" customHeight="1">
      <c r="B77" s="11" t="s">
        <v>32</v>
      </c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</row>
    <row r="78" spans="2:16" ht="35.1" customHeight="1"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</row>
    <row r="79" spans="2:16" ht="35.1" customHeight="1">
      <c r="B79" s="1" t="s">
        <v>33</v>
      </c>
      <c r="C79" s="13">
        <v>13.14</v>
      </c>
      <c r="D79" s="1"/>
      <c r="E79" s="14">
        <v>0.26716000000000001</v>
      </c>
      <c r="F79" s="1"/>
      <c r="G79" s="14">
        <v>-6.94E-3</v>
      </c>
      <c r="H79" s="1"/>
      <c r="I79" s="14">
        <v>0</v>
      </c>
      <c r="J79" s="1"/>
      <c r="K79" s="14"/>
      <c r="L79" s="1"/>
      <c r="M79" s="13">
        <f>ROUND((SUM(E79:K79)*18),2)</f>
        <v>4.68</v>
      </c>
      <c r="N79" s="13">
        <f>ROUND(+C79+M79,2)</f>
        <v>17.82</v>
      </c>
      <c r="O79" s="1"/>
      <c r="P79" s="1" t="s">
        <v>16</v>
      </c>
    </row>
    <row r="80" spans="2:16" ht="35.1" customHeight="1">
      <c r="B80" s="1"/>
      <c r="C80" s="13"/>
      <c r="D80" s="1"/>
      <c r="E80" s="14"/>
      <c r="F80" s="1"/>
      <c r="G80" s="14"/>
      <c r="H80" s="1"/>
      <c r="I80" s="14"/>
      <c r="J80" s="1"/>
      <c r="K80" s="14"/>
      <c r="L80" s="1"/>
      <c r="M80" s="13"/>
      <c r="N80" s="13"/>
      <c r="O80" s="1"/>
      <c r="P80" s="1"/>
    </row>
    <row r="81" spans="2:16" ht="35.1" customHeight="1">
      <c r="B81" s="18"/>
      <c r="C81" s="1"/>
      <c r="D81" s="1"/>
      <c r="E81" s="1"/>
      <c r="F81" s="1"/>
      <c r="G81" s="1" t="s">
        <v>130</v>
      </c>
      <c r="H81" s="1"/>
      <c r="I81" s="1"/>
      <c r="J81" s="1"/>
      <c r="K81" s="1"/>
      <c r="L81" s="1"/>
      <c r="M81" s="1"/>
      <c r="N81" s="1"/>
      <c r="O81" s="1"/>
      <c r="P81" s="1"/>
    </row>
    <row r="82" spans="2:16" ht="35.1" customHeight="1">
      <c r="B82" s="19" t="s">
        <v>129</v>
      </c>
      <c r="C82" s="1"/>
      <c r="D82" s="1"/>
      <c r="E82" s="1"/>
      <c r="F82" s="1"/>
      <c r="G82" s="1" t="s">
        <v>131</v>
      </c>
      <c r="H82" s="1"/>
      <c r="I82" s="1"/>
      <c r="J82" s="1"/>
      <c r="K82" s="1"/>
      <c r="L82" s="1"/>
      <c r="M82" s="1"/>
      <c r="N82" s="1"/>
      <c r="O82" s="1"/>
      <c r="P82" s="1"/>
    </row>
    <row r="83" spans="2:16" ht="35.1" customHeight="1">
      <c r="B83" s="1"/>
      <c r="C83" s="1"/>
      <c r="D83" s="1"/>
      <c r="E83" s="1"/>
      <c r="F83" s="1"/>
      <c r="G83" s="20" t="s">
        <v>34</v>
      </c>
      <c r="H83" s="1"/>
      <c r="I83" s="1"/>
      <c r="J83" s="1"/>
      <c r="K83" s="1"/>
      <c r="L83" s="1"/>
      <c r="M83" s="1"/>
      <c r="N83" s="1"/>
      <c r="O83" s="1"/>
      <c r="P83" s="1"/>
    </row>
    <row r="84" spans="2:16" ht="35.1" customHeight="1">
      <c r="B84" s="1"/>
      <c r="C84" s="1"/>
      <c r="D84" s="1"/>
      <c r="E84" s="1"/>
      <c r="F84" s="1"/>
      <c r="G84" s="20"/>
      <c r="H84" s="1"/>
      <c r="I84" s="1"/>
      <c r="J84" s="1"/>
      <c r="K84" s="1"/>
      <c r="L84" s="1"/>
      <c r="M84" s="1"/>
      <c r="N84" s="1"/>
      <c r="O84" s="1"/>
      <c r="P84" s="1"/>
    </row>
    <row r="85" spans="2:16" ht="35.1" customHeight="1">
      <c r="B85" s="1"/>
      <c r="C85" s="1"/>
      <c r="D85" s="1"/>
      <c r="E85" s="1"/>
      <c r="F85" s="1"/>
      <c r="G85" s="21"/>
      <c r="H85" s="1"/>
      <c r="I85" s="1"/>
      <c r="J85" s="1"/>
      <c r="K85" s="1"/>
      <c r="L85" s="1"/>
      <c r="M85" s="1"/>
      <c r="N85" s="1"/>
      <c r="O85" s="1"/>
      <c r="P85" s="1"/>
    </row>
    <row r="86" spans="2:16" ht="35.1" customHeight="1">
      <c r="B86" s="1"/>
      <c r="C86" s="1"/>
      <c r="D86" s="1"/>
      <c r="E86" s="1"/>
      <c r="F86" s="1"/>
      <c r="G86" s="11"/>
      <c r="H86" s="1"/>
      <c r="I86" s="1"/>
      <c r="J86" s="1"/>
      <c r="K86" s="1"/>
      <c r="L86" s="1"/>
      <c r="M86" s="1"/>
      <c r="N86" s="1"/>
      <c r="O86" s="1"/>
      <c r="P86" s="8" t="s">
        <v>35</v>
      </c>
    </row>
    <row r="87" spans="2:16" ht="35.1" customHeight="1">
      <c r="B87" s="9" t="s">
        <v>36</v>
      </c>
      <c r="C87" s="9"/>
      <c r="D87" s="9"/>
      <c r="E87" s="9"/>
      <c r="F87" s="9"/>
      <c r="G87" s="9"/>
      <c r="H87" s="9"/>
      <c r="I87" s="9"/>
      <c r="J87" s="8"/>
      <c r="K87" s="8"/>
      <c r="L87" s="8"/>
      <c r="M87" s="8"/>
      <c r="N87" s="8"/>
      <c r="O87" s="8"/>
      <c r="P87" s="8"/>
    </row>
    <row r="88" spans="2:16" ht="35.1" customHeight="1">
      <c r="B88" s="9" t="s">
        <v>0</v>
      </c>
      <c r="C88" s="9"/>
      <c r="D88" s="9"/>
      <c r="E88" s="9"/>
      <c r="F88" s="9"/>
      <c r="G88" s="9"/>
      <c r="H88" s="9"/>
      <c r="I88" s="9"/>
      <c r="J88" s="8"/>
      <c r="K88" s="8"/>
      <c r="L88" s="8"/>
      <c r="M88" s="8"/>
      <c r="N88" s="8"/>
      <c r="O88" s="8"/>
      <c r="P88" s="8"/>
    </row>
    <row r="89" spans="2:16" ht="35.1" customHeight="1">
      <c r="B89" s="9" t="s">
        <v>37</v>
      </c>
      <c r="C89" s="9"/>
      <c r="D89" s="9"/>
      <c r="E89" s="9"/>
      <c r="F89" s="9"/>
      <c r="G89" s="9"/>
      <c r="H89" s="9"/>
      <c r="I89" s="9"/>
      <c r="J89" s="8"/>
      <c r="K89" s="8"/>
      <c r="L89" s="8"/>
      <c r="M89" s="8"/>
      <c r="N89" s="8"/>
      <c r="O89" s="8"/>
      <c r="P89" s="8"/>
    </row>
    <row r="90" spans="2:16" ht="35.1" customHeight="1" thickBot="1">
      <c r="B90" s="9" t="str">
        <f>+B5</f>
        <v xml:space="preserve">                    JANUARY  2020</v>
      </c>
      <c r="C90" s="9"/>
      <c r="D90" s="9"/>
      <c r="E90" s="9"/>
      <c r="F90" s="9"/>
      <c r="G90" s="9"/>
      <c r="H90" s="9"/>
      <c r="I90" s="9"/>
      <c r="J90" s="8"/>
      <c r="K90" s="8"/>
      <c r="L90" s="8"/>
      <c r="M90" s="8"/>
      <c r="N90" s="8"/>
      <c r="O90" s="8"/>
      <c r="P90" s="8"/>
    </row>
    <row r="91" spans="2:16" ht="35.1" customHeight="1">
      <c r="B91" s="22"/>
      <c r="C91" s="22"/>
      <c r="D91" s="22"/>
      <c r="E91" s="22"/>
      <c r="F91" s="22"/>
      <c r="G91" s="22"/>
      <c r="H91" s="22"/>
      <c r="I91" s="22"/>
      <c r="J91" s="23"/>
      <c r="K91" s="23"/>
      <c r="L91" s="23"/>
      <c r="M91" s="23"/>
      <c r="N91" s="23"/>
      <c r="O91" s="23"/>
      <c r="P91" s="23"/>
    </row>
    <row r="92" spans="2:16" ht="35.1" customHeight="1"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</row>
    <row r="93" spans="2:16" ht="35.1" customHeight="1">
      <c r="B93" s="1"/>
      <c r="C93" s="1"/>
      <c r="D93" s="1"/>
      <c r="E93" s="1"/>
      <c r="F93" s="1"/>
      <c r="G93" s="12" t="s">
        <v>3</v>
      </c>
      <c r="H93" s="1"/>
      <c r="I93" s="1"/>
      <c r="J93" s="1"/>
      <c r="K93" s="12" t="s">
        <v>5</v>
      </c>
      <c r="L93" s="1"/>
      <c r="M93" s="1"/>
      <c r="N93" s="12" t="s">
        <v>6</v>
      </c>
      <c r="O93" s="8"/>
      <c r="P93" s="8"/>
    </row>
    <row r="94" spans="2:16" ht="35.1" customHeight="1">
      <c r="B94" s="1"/>
      <c r="C94" s="1"/>
      <c r="D94" s="1"/>
      <c r="E94" s="1"/>
      <c r="F94" s="1"/>
      <c r="G94" s="12" t="s">
        <v>7</v>
      </c>
      <c r="H94" s="1"/>
      <c r="I94" s="1"/>
      <c r="J94" s="1"/>
      <c r="K94" s="12" t="s">
        <v>38</v>
      </c>
      <c r="L94" s="1"/>
      <c r="M94" s="1"/>
      <c r="N94" s="12" t="s">
        <v>12</v>
      </c>
      <c r="O94" s="1"/>
      <c r="P94" s="1"/>
    </row>
    <row r="95" spans="2:16" ht="35.1" customHeight="1">
      <c r="B95" s="1"/>
      <c r="C95" s="1"/>
      <c r="D95" s="1"/>
      <c r="E95" s="1"/>
      <c r="F95" s="1"/>
      <c r="G95" s="1"/>
      <c r="H95" s="1"/>
      <c r="I95" s="1"/>
      <c r="J95" s="1"/>
      <c r="K95" s="24"/>
      <c r="L95" s="1"/>
      <c r="M95" s="1"/>
      <c r="N95" s="1"/>
      <c r="O95" s="1"/>
      <c r="P95" s="1"/>
    </row>
    <row r="96" spans="2:16" ht="35.1" customHeight="1">
      <c r="B96" s="1"/>
      <c r="C96" s="1"/>
      <c r="D96" s="1"/>
      <c r="E96" s="1"/>
      <c r="F96" s="1"/>
      <c r="G96" s="24"/>
      <c r="H96" s="1"/>
      <c r="I96" s="24"/>
      <c r="J96" s="1"/>
      <c r="K96" s="24"/>
      <c r="L96" s="1"/>
      <c r="M96" s="1"/>
      <c r="N96" s="24"/>
      <c r="O96" s="1"/>
      <c r="P96" s="1"/>
    </row>
    <row r="97" spans="2:16" ht="35.1" customHeight="1">
      <c r="B97" s="11" t="s">
        <v>39</v>
      </c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</row>
    <row r="98" spans="2:16" ht="35.1" customHeight="1">
      <c r="B98" s="1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</row>
    <row r="99" spans="2:16" ht="35.1" customHeight="1">
      <c r="B99" s="1" t="s">
        <v>14</v>
      </c>
      <c r="C99" s="1"/>
      <c r="D99" s="1"/>
      <c r="E99" s="1"/>
      <c r="F99" s="1"/>
      <c r="G99" s="13">
        <v>430.15</v>
      </c>
      <c r="H99" s="1"/>
      <c r="I99" s="13"/>
      <c r="J99" s="1"/>
      <c r="K99" s="12" t="s">
        <v>15</v>
      </c>
      <c r="L99" s="1"/>
      <c r="M99" s="1"/>
      <c r="N99" s="13">
        <f>SUM(G99:K99)</f>
        <v>430.15</v>
      </c>
      <c r="O99" s="1"/>
      <c r="P99" s="1" t="s">
        <v>16</v>
      </c>
    </row>
    <row r="100" spans="2:16" ht="35.1" customHeight="1">
      <c r="B100" s="1"/>
      <c r="C100" s="1"/>
      <c r="D100" s="1"/>
      <c r="E100" s="1"/>
      <c r="F100" s="13"/>
      <c r="G100" s="13"/>
      <c r="H100" s="1"/>
      <c r="I100" s="14"/>
      <c r="J100" s="1"/>
      <c r="K100" s="14"/>
      <c r="L100" s="1"/>
      <c r="M100" s="1"/>
      <c r="N100" s="13"/>
      <c r="O100" s="1"/>
      <c r="P100" s="1"/>
    </row>
    <row r="101" spans="2:16" ht="35.1" customHeight="1">
      <c r="B101" s="1" t="s">
        <v>40</v>
      </c>
      <c r="C101" s="1"/>
      <c r="D101" s="1"/>
      <c r="E101" s="1"/>
      <c r="F101" s="1"/>
      <c r="G101" s="14">
        <v>0.185</v>
      </c>
      <c r="H101" s="1"/>
      <c r="I101" s="14"/>
      <c r="J101" s="1"/>
      <c r="K101" s="14">
        <v>0.97716000000000003</v>
      </c>
      <c r="L101" s="1"/>
      <c r="M101" s="1"/>
      <c r="N101" s="14">
        <f>SUM(G101:K101)</f>
        <v>1.1621600000000001</v>
      </c>
      <c r="O101" s="1"/>
      <c r="P101" s="1" t="s">
        <v>19</v>
      </c>
    </row>
    <row r="102" spans="2:16" ht="35.1" customHeight="1">
      <c r="B102" s="1"/>
      <c r="C102" s="1"/>
      <c r="D102" s="1"/>
      <c r="E102" s="1"/>
      <c r="F102" s="15"/>
      <c r="G102" s="14"/>
      <c r="H102" s="14"/>
      <c r="I102" s="15"/>
      <c r="J102" s="1"/>
      <c r="K102" s="14"/>
      <c r="L102" s="1"/>
      <c r="M102" s="1"/>
      <c r="N102" s="14"/>
      <c r="O102" s="1"/>
      <c r="P102" s="1"/>
    </row>
    <row r="103" spans="2:16" ht="35.1" customHeight="1">
      <c r="B103" s="1" t="s">
        <v>41</v>
      </c>
      <c r="C103" s="1"/>
      <c r="D103" s="1"/>
      <c r="E103" s="1"/>
      <c r="F103" s="1"/>
      <c r="G103" s="25" t="s">
        <v>15</v>
      </c>
      <c r="H103" s="14"/>
      <c r="I103" s="1"/>
      <c r="J103" s="1"/>
      <c r="K103" s="14">
        <v>1.532E-2</v>
      </c>
      <c r="L103" s="14"/>
      <c r="M103" s="1"/>
      <c r="N103" s="14">
        <f>SUM(G103:K103)</f>
        <v>1.532E-2</v>
      </c>
      <c r="O103" s="14"/>
      <c r="P103" s="1" t="s">
        <v>19</v>
      </c>
    </row>
    <row r="104" spans="2:16" ht="35.1" customHeight="1">
      <c r="B104" s="1"/>
      <c r="C104" s="1"/>
      <c r="D104" s="1"/>
      <c r="E104" s="1"/>
      <c r="F104" s="1"/>
      <c r="G104" s="14"/>
      <c r="H104" s="14"/>
      <c r="I104" s="1"/>
      <c r="J104" s="1"/>
      <c r="K104" s="14"/>
      <c r="L104" s="14"/>
      <c r="M104" s="1"/>
      <c r="N104" s="14"/>
      <c r="O104" s="1"/>
      <c r="P104" s="1"/>
    </row>
    <row r="105" spans="2:16" ht="35.1" customHeight="1">
      <c r="B105" s="1" t="s">
        <v>42</v>
      </c>
      <c r="C105" s="1"/>
      <c r="D105" s="1"/>
      <c r="E105" s="1"/>
      <c r="F105" s="1"/>
      <c r="G105" s="14">
        <v>6.8290000000000003E-2</v>
      </c>
      <c r="H105" s="1"/>
      <c r="I105" s="14"/>
      <c r="J105" s="1"/>
      <c r="K105" s="12" t="s">
        <v>15</v>
      </c>
      <c r="L105" s="14"/>
      <c r="M105" s="1"/>
      <c r="N105" s="14">
        <f>SUM(G105:K105)</f>
        <v>6.8290000000000003E-2</v>
      </c>
      <c r="O105" s="14"/>
      <c r="P105" s="1" t="s">
        <v>19</v>
      </c>
    </row>
    <row r="106" spans="2:16" ht="35.1" customHeight="1"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4"/>
      <c r="M106" s="1"/>
      <c r="N106" s="26"/>
      <c r="O106" s="1"/>
      <c r="P106" s="1"/>
    </row>
    <row r="107" spans="2:16" ht="35.1" customHeight="1">
      <c r="B107" s="1" t="s">
        <v>43</v>
      </c>
      <c r="C107" s="1"/>
      <c r="D107" s="1"/>
      <c r="E107" s="1"/>
      <c r="F107" s="1"/>
      <c r="G107" s="12" t="s">
        <v>15</v>
      </c>
      <c r="H107" s="1"/>
      <c r="I107" s="1"/>
      <c r="J107" s="1"/>
      <c r="K107" s="14">
        <v>0.25369999999999998</v>
      </c>
      <c r="L107" s="1"/>
      <c r="M107" s="1"/>
      <c r="N107" s="14">
        <f>SUM(G107:K107)</f>
        <v>0.25369999999999998</v>
      </c>
      <c r="O107" s="1"/>
      <c r="P107" s="1" t="s">
        <v>19</v>
      </c>
    </row>
    <row r="108" spans="2:16" ht="35.1" customHeight="1"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</row>
    <row r="109" spans="2:16" ht="35.1" customHeight="1">
      <c r="B109" s="1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</row>
    <row r="110" spans="2:16" ht="35.1" customHeight="1">
      <c r="B110" s="11" t="s">
        <v>44</v>
      </c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</row>
    <row r="111" spans="2:16" ht="35.1" customHeight="1">
      <c r="B111" s="1"/>
      <c r="C111" s="1"/>
      <c r="D111" s="1"/>
      <c r="E111" s="1"/>
      <c r="F111" s="13"/>
      <c r="G111" s="13"/>
      <c r="H111" s="1"/>
      <c r="I111" s="14"/>
      <c r="J111" s="1"/>
      <c r="K111" s="14"/>
      <c r="L111" s="1"/>
      <c r="M111" s="1"/>
      <c r="N111" s="13"/>
      <c r="O111" s="1"/>
      <c r="P111" s="1"/>
    </row>
    <row r="112" spans="2:16" ht="35.1" customHeight="1">
      <c r="B112" s="1" t="s">
        <v>14</v>
      </c>
      <c r="C112" s="1"/>
      <c r="D112" s="1"/>
      <c r="E112" s="1"/>
      <c r="F112" s="1"/>
      <c r="G112" s="13">
        <v>647.53</v>
      </c>
      <c r="H112" s="1"/>
      <c r="I112" s="13"/>
      <c r="J112" s="1"/>
      <c r="K112" s="12" t="s">
        <v>15</v>
      </c>
      <c r="L112" s="14"/>
      <c r="M112" s="1"/>
      <c r="N112" s="13">
        <f>SUM(G112:K112)</f>
        <v>647.53</v>
      </c>
      <c r="O112" s="14"/>
      <c r="P112" s="1" t="s">
        <v>16</v>
      </c>
    </row>
    <row r="113" spans="2:16" ht="35.1" customHeight="1">
      <c r="B113" s="1"/>
      <c r="C113" s="1"/>
      <c r="D113" s="1"/>
      <c r="E113" s="1"/>
      <c r="F113" s="15"/>
      <c r="G113" s="14"/>
      <c r="H113" s="14"/>
      <c r="I113" s="14"/>
      <c r="J113" s="1"/>
      <c r="K113" s="14"/>
      <c r="L113" s="1"/>
      <c r="M113" s="1"/>
      <c r="N113" s="14"/>
      <c r="O113" s="1"/>
      <c r="P113" s="1"/>
    </row>
    <row r="114" spans="2:16" ht="35.1" customHeight="1">
      <c r="B114" s="1" t="s">
        <v>40</v>
      </c>
      <c r="C114" s="1"/>
      <c r="D114" s="1"/>
      <c r="E114" s="1"/>
      <c r="F114" s="14"/>
      <c r="G114" s="14">
        <v>0.185</v>
      </c>
      <c r="H114" s="14"/>
      <c r="I114" s="14"/>
      <c r="J114" s="1"/>
      <c r="K114" s="14">
        <f>K101</f>
        <v>0.97716000000000003</v>
      </c>
      <c r="L114" s="1"/>
      <c r="M114" s="1"/>
      <c r="N114" s="14">
        <f>SUM(G114:K114)</f>
        <v>1.1621600000000001</v>
      </c>
      <c r="O114" s="1"/>
      <c r="P114" s="14" t="s">
        <v>19</v>
      </c>
    </row>
    <row r="115" spans="2:16" ht="35.1" customHeight="1">
      <c r="B115" s="1"/>
      <c r="C115" s="1"/>
      <c r="D115" s="1"/>
      <c r="E115" s="1"/>
      <c r="F115" s="1"/>
      <c r="G115" s="14"/>
      <c r="H115" s="14"/>
      <c r="I115" s="1"/>
      <c r="J115" s="1"/>
      <c r="K115" s="14"/>
      <c r="L115" s="14"/>
      <c r="M115" s="1"/>
      <c r="N115" s="14"/>
      <c r="O115" s="1"/>
      <c r="P115" s="1"/>
    </row>
    <row r="116" spans="2:16" ht="35.1" customHeight="1">
      <c r="B116" s="1" t="s">
        <v>41</v>
      </c>
      <c r="C116" s="1"/>
      <c r="D116" s="1"/>
      <c r="E116" s="1"/>
      <c r="F116" s="1"/>
      <c r="G116" s="12" t="s">
        <v>15</v>
      </c>
      <c r="H116" s="1"/>
      <c r="I116" s="1"/>
      <c r="J116" s="1"/>
      <c r="K116" s="14">
        <f>K103</f>
        <v>1.532E-2</v>
      </c>
      <c r="L116" s="1"/>
      <c r="M116" s="1"/>
      <c r="N116" s="14">
        <f>SUM(G116:K116)</f>
        <v>1.532E-2</v>
      </c>
      <c r="O116" s="1"/>
      <c r="P116" s="1" t="s">
        <v>19</v>
      </c>
    </row>
    <row r="117" spans="2:16" ht="35.1" customHeight="1"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</row>
    <row r="118" spans="2:16" ht="35.1" customHeight="1">
      <c r="B118" s="1" t="s">
        <v>42</v>
      </c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</row>
    <row r="119" spans="2:16" ht="35.1" customHeight="1">
      <c r="B119" s="1" t="s">
        <v>45</v>
      </c>
      <c r="C119" s="1"/>
      <c r="D119" s="1"/>
      <c r="E119" s="1"/>
      <c r="F119" s="1"/>
      <c r="G119" s="14">
        <v>0.15840000000000001</v>
      </c>
      <c r="H119" s="1"/>
      <c r="I119" s="14"/>
      <c r="J119" s="1"/>
      <c r="K119" s="12" t="s">
        <v>15</v>
      </c>
      <c r="L119" s="1"/>
      <c r="M119" s="1"/>
      <c r="N119" s="14">
        <f>SUM(G119:K119)</f>
        <v>0.15840000000000001</v>
      </c>
      <c r="O119" s="1"/>
      <c r="P119" s="1" t="s">
        <v>19</v>
      </c>
    </row>
    <row r="120" spans="2:16" ht="35.1" customHeight="1">
      <c r="B120" s="1" t="s">
        <v>46</v>
      </c>
      <c r="C120" s="1"/>
      <c r="D120" s="1"/>
      <c r="E120" s="1"/>
      <c r="F120" s="1"/>
      <c r="G120" s="14">
        <v>0.11937</v>
      </c>
      <c r="H120" s="1"/>
      <c r="I120" s="14"/>
      <c r="J120" s="1"/>
      <c r="K120" s="12" t="s">
        <v>15</v>
      </c>
      <c r="L120" s="1"/>
      <c r="M120" s="1"/>
      <c r="N120" s="14">
        <f>SUM(G120:K120)</f>
        <v>0.11937</v>
      </c>
      <c r="O120" s="1"/>
      <c r="P120" s="1" t="s">
        <v>19</v>
      </c>
    </row>
    <row r="121" spans="2:16" ht="35.1" customHeight="1">
      <c r="B121" s="1" t="s">
        <v>47</v>
      </c>
      <c r="C121" s="1"/>
      <c r="D121" s="1"/>
      <c r="E121" s="1"/>
      <c r="F121" s="1"/>
      <c r="G121" s="14">
        <v>7.1069999999999994E-2</v>
      </c>
      <c r="H121" s="1"/>
      <c r="I121" s="14"/>
      <c r="J121" s="1"/>
      <c r="K121" s="12" t="s">
        <v>15</v>
      </c>
      <c r="L121" s="1"/>
      <c r="M121" s="1"/>
      <c r="N121" s="14">
        <f>SUM(G121:K121)</f>
        <v>7.1069999999999994E-2</v>
      </c>
      <c r="O121" s="1"/>
      <c r="P121" s="1" t="s">
        <v>19</v>
      </c>
    </row>
    <row r="122" spans="2:16" ht="35.1" customHeight="1">
      <c r="B122" s="1"/>
      <c r="C122" s="1"/>
      <c r="D122" s="1"/>
      <c r="E122" s="1"/>
      <c r="F122" s="1"/>
      <c r="G122" s="14"/>
      <c r="H122" s="1"/>
      <c r="I122" s="1"/>
      <c r="J122" s="1"/>
      <c r="K122" s="12"/>
      <c r="L122" s="1"/>
      <c r="M122" s="1"/>
      <c r="N122" s="14"/>
      <c r="O122" s="1"/>
      <c r="P122" s="1"/>
    </row>
    <row r="123" spans="2:16" ht="35.1" customHeight="1"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4"/>
      <c r="O123" s="1"/>
      <c r="P123" s="1"/>
    </row>
    <row r="124" spans="2:16" ht="35.1" customHeight="1">
      <c r="B124" s="1" t="s">
        <v>43</v>
      </c>
      <c r="C124" s="1"/>
      <c r="D124" s="1"/>
      <c r="E124" s="1"/>
      <c r="F124" s="1"/>
      <c r="G124" s="12" t="s">
        <v>15</v>
      </c>
      <c r="H124" s="1"/>
      <c r="I124" s="1"/>
      <c r="J124" s="1"/>
      <c r="K124" s="14">
        <f>K107</f>
        <v>0.25369999999999998</v>
      </c>
      <c r="L124" s="1"/>
      <c r="M124" s="1"/>
      <c r="N124" s="14">
        <f>SUM(G124:K124)</f>
        <v>0.25369999999999998</v>
      </c>
      <c r="O124" s="1"/>
      <c r="P124" s="1" t="s">
        <v>19</v>
      </c>
    </row>
    <row r="125" spans="2:16" ht="35.1" customHeight="1"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</row>
    <row r="126" spans="2:16" ht="35.1" customHeight="1"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</row>
    <row r="127" spans="2:16" ht="35.1" customHeight="1">
      <c r="B127" s="1"/>
      <c r="C127" s="1"/>
      <c r="D127" s="1"/>
      <c r="E127" s="1"/>
      <c r="F127" s="1"/>
      <c r="G127" s="1" t="s">
        <v>125</v>
      </c>
      <c r="H127" s="1"/>
      <c r="I127" s="1"/>
      <c r="J127" s="1"/>
      <c r="K127" s="1"/>
      <c r="L127" s="1"/>
      <c r="M127" s="1"/>
      <c r="N127" s="1"/>
      <c r="O127" s="1"/>
      <c r="P127" s="1"/>
    </row>
    <row r="128" spans="2:16" ht="35.1" customHeight="1">
      <c r="B128" s="1" t="s">
        <v>126</v>
      </c>
      <c r="C128" s="1"/>
      <c r="D128" s="1"/>
      <c r="E128" s="1"/>
      <c r="F128" s="1"/>
      <c r="G128" s="1" t="s">
        <v>127</v>
      </c>
      <c r="H128" s="1"/>
      <c r="I128" s="1"/>
      <c r="J128" s="1"/>
      <c r="K128" s="1"/>
      <c r="L128" s="1"/>
      <c r="M128" s="1"/>
      <c r="N128" s="1"/>
      <c r="O128" s="1"/>
      <c r="P128" s="1"/>
    </row>
    <row r="129" spans="2:16" ht="35.1" customHeight="1"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</row>
    <row r="130" spans="2:16" ht="35.1" customHeight="1"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</row>
    <row r="131" spans="2:16" ht="35.1" customHeight="1">
      <c r="B131" s="30"/>
      <c r="C131" s="31"/>
      <c r="D131" s="31"/>
      <c r="E131" s="31"/>
      <c r="F131" s="31"/>
      <c r="G131" s="30" t="s">
        <v>36</v>
      </c>
      <c r="H131" s="31"/>
      <c r="I131" s="31"/>
      <c r="J131" s="31"/>
      <c r="K131" s="31"/>
      <c r="L131" s="31"/>
      <c r="M131" s="31"/>
      <c r="N131" s="31"/>
      <c r="O131" s="31"/>
      <c r="P131" s="31"/>
    </row>
    <row r="132" spans="2:16" ht="35.1" customHeight="1">
      <c r="B132" s="30" t="s">
        <v>72</v>
      </c>
      <c r="C132" s="32"/>
      <c r="D132" s="33"/>
      <c r="E132" s="32"/>
      <c r="F132" s="33"/>
      <c r="G132" s="33"/>
      <c r="H132" s="32"/>
      <c r="I132" s="32"/>
      <c r="J132" s="32"/>
      <c r="K132" s="32"/>
      <c r="L132" s="32"/>
      <c r="M132" s="34"/>
      <c r="N132" s="34"/>
      <c r="O132" s="34"/>
      <c r="P132" s="35" t="s">
        <v>73</v>
      </c>
    </row>
    <row r="133" spans="2:16" ht="35.1" customHeight="1">
      <c r="B133" s="30" t="s">
        <v>74</v>
      </c>
      <c r="C133" s="32"/>
      <c r="D133" s="32"/>
      <c r="E133" s="33"/>
      <c r="F133" s="33"/>
      <c r="G133" s="33"/>
      <c r="H133" s="32"/>
      <c r="I133" s="32"/>
      <c r="J133" s="32"/>
      <c r="K133" s="32"/>
      <c r="L133" s="32"/>
      <c r="M133" s="34"/>
      <c r="N133" s="34"/>
      <c r="O133" s="36"/>
      <c r="P133" s="37"/>
    </row>
    <row r="134" spans="2:16" ht="35.1" customHeight="1">
      <c r="B134" s="78" t="s">
        <v>132</v>
      </c>
      <c r="C134" s="79"/>
      <c r="D134" s="80"/>
      <c r="E134" s="79"/>
      <c r="F134" s="80"/>
      <c r="G134" s="80"/>
      <c r="H134" s="79"/>
      <c r="I134" s="79"/>
      <c r="J134" s="79"/>
      <c r="K134" s="79"/>
      <c r="L134" s="79"/>
      <c r="M134" s="81"/>
      <c r="N134" s="81"/>
      <c r="O134" s="34"/>
      <c r="P134" s="37"/>
    </row>
    <row r="135" spans="2:16" ht="35.1" customHeight="1" thickBot="1">
      <c r="B135" s="38"/>
      <c r="C135" s="39"/>
      <c r="D135" s="34"/>
      <c r="E135" s="34"/>
      <c r="F135" s="34"/>
      <c r="G135" s="34"/>
      <c r="H135" s="32"/>
      <c r="I135" s="32"/>
      <c r="J135" s="32"/>
      <c r="K135" s="32"/>
      <c r="L135" s="32"/>
      <c r="M135" s="32"/>
      <c r="N135" s="32"/>
      <c r="O135" s="32"/>
      <c r="P135" s="32"/>
    </row>
    <row r="136" spans="2:16" ht="35.1" customHeight="1" thickTop="1">
      <c r="B136" s="40"/>
      <c r="C136" s="41"/>
      <c r="D136" s="41"/>
      <c r="E136" s="41"/>
      <c r="F136" s="41"/>
      <c r="G136" s="41"/>
      <c r="H136" s="41"/>
      <c r="I136" s="41"/>
      <c r="J136" s="41"/>
      <c r="K136" s="41"/>
      <c r="L136" s="41"/>
      <c r="M136" s="41"/>
      <c r="N136" s="41"/>
      <c r="O136" s="41"/>
      <c r="P136" s="41"/>
    </row>
    <row r="137" spans="2:16" ht="35.1" customHeight="1">
      <c r="B137" s="40"/>
      <c r="C137" s="40"/>
      <c r="D137" s="40"/>
      <c r="E137" s="40"/>
      <c r="F137" s="40"/>
      <c r="G137" s="40"/>
      <c r="H137" s="40"/>
      <c r="I137" s="40"/>
      <c r="J137" s="40"/>
      <c r="K137" s="40"/>
      <c r="L137" s="40"/>
      <c r="M137" s="34"/>
      <c r="N137" s="34"/>
      <c r="O137" s="34"/>
      <c r="P137" s="37"/>
    </row>
    <row r="138" spans="2:16" ht="35.1" customHeight="1">
      <c r="B138" s="40"/>
      <c r="C138" s="40"/>
      <c r="D138" s="40"/>
      <c r="E138" s="40"/>
      <c r="F138" s="40"/>
      <c r="G138" s="40"/>
      <c r="H138" s="40"/>
      <c r="I138" s="42" t="s">
        <v>12</v>
      </c>
      <c r="J138" s="40"/>
      <c r="K138" s="40"/>
      <c r="L138" s="40"/>
      <c r="M138" s="34"/>
      <c r="N138" s="34"/>
      <c r="O138" s="36"/>
      <c r="P138" s="37"/>
    </row>
    <row r="139" spans="2:16" ht="35.1" customHeight="1">
      <c r="B139" s="40"/>
      <c r="C139" s="40"/>
      <c r="D139" s="40"/>
      <c r="E139" s="40"/>
      <c r="F139" s="40"/>
      <c r="G139" s="40"/>
      <c r="H139" s="40"/>
      <c r="I139" s="40"/>
      <c r="J139" s="40"/>
      <c r="K139" s="40"/>
      <c r="L139" s="40"/>
      <c r="M139" s="34"/>
      <c r="N139" s="34"/>
      <c r="O139" s="36"/>
      <c r="P139" s="37"/>
    </row>
    <row r="140" spans="2:16" ht="35.1" customHeight="1">
      <c r="B140" s="40"/>
      <c r="C140" s="40"/>
      <c r="D140" s="40"/>
      <c r="E140" s="40"/>
      <c r="F140" s="40"/>
      <c r="G140" s="40"/>
      <c r="H140" s="40"/>
      <c r="I140" s="40"/>
      <c r="J140" s="40"/>
      <c r="K140" s="40"/>
      <c r="L140" s="40"/>
      <c r="M140" s="43"/>
      <c r="N140" s="37"/>
      <c r="O140" s="36"/>
      <c r="P140" s="37"/>
    </row>
    <row r="141" spans="2:16" ht="35.1" customHeight="1">
      <c r="B141" s="44" t="s">
        <v>75</v>
      </c>
      <c r="C141" s="40"/>
      <c r="D141" s="40"/>
      <c r="E141" s="40"/>
      <c r="F141" s="40"/>
      <c r="G141" s="40"/>
      <c r="H141" s="40"/>
      <c r="I141" s="40"/>
      <c r="J141" s="40"/>
      <c r="K141" s="40"/>
      <c r="L141" s="40"/>
      <c r="M141" s="43"/>
      <c r="N141" s="37"/>
      <c r="O141" s="36"/>
      <c r="P141" s="37"/>
    </row>
    <row r="142" spans="2:16" ht="35.1" customHeight="1">
      <c r="B142" s="40"/>
      <c r="C142" s="40"/>
      <c r="D142" s="40"/>
      <c r="E142" s="40"/>
      <c r="F142" s="40"/>
      <c r="G142" s="40"/>
      <c r="H142" s="40"/>
      <c r="I142" s="40"/>
      <c r="J142" s="40"/>
      <c r="K142" s="40"/>
      <c r="L142" s="40"/>
      <c r="M142" s="43"/>
      <c r="N142" s="37"/>
      <c r="O142" s="36"/>
      <c r="P142" s="37"/>
    </row>
    <row r="143" spans="2:16" ht="35.1" customHeight="1">
      <c r="B143" s="31" t="s">
        <v>14</v>
      </c>
      <c r="C143" s="40"/>
      <c r="D143" s="40"/>
      <c r="E143" s="40"/>
      <c r="F143" s="40"/>
      <c r="G143" s="40"/>
      <c r="H143" s="40"/>
      <c r="I143" s="40"/>
      <c r="J143" s="40"/>
      <c r="K143" s="40"/>
      <c r="L143" s="40"/>
      <c r="M143" s="43"/>
      <c r="N143" s="37"/>
      <c r="O143" s="36"/>
      <c r="P143" s="37"/>
    </row>
    <row r="144" spans="2:16" ht="35.1" customHeight="1">
      <c r="B144" s="31" t="s">
        <v>76</v>
      </c>
      <c r="C144" s="40"/>
      <c r="D144" s="40"/>
      <c r="E144" s="40"/>
      <c r="F144" s="40"/>
      <c r="G144" s="40"/>
      <c r="H144" s="40"/>
      <c r="I144" s="40"/>
      <c r="J144" s="40"/>
      <c r="K144" s="40"/>
      <c r="L144" s="40"/>
      <c r="M144" s="43"/>
      <c r="N144" s="37"/>
      <c r="O144" s="36"/>
      <c r="P144" s="37"/>
    </row>
    <row r="145" spans="2:16" ht="35.1" customHeight="1">
      <c r="B145" s="31" t="s">
        <v>77</v>
      </c>
      <c r="C145" s="40"/>
      <c r="D145" s="40"/>
      <c r="E145" s="40"/>
      <c r="F145" s="40"/>
      <c r="G145" s="40"/>
      <c r="H145" s="40"/>
      <c r="I145" s="45">
        <v>601.28</v>
      </c>
      <c r="J145" s="31" t="s">
        <v>16</v>
      </c>
      <c r="K145" s="40"/>
      <c r="L145" s="40"/>
      <c r="M145" s="43"/>
      <c r="N145" s="37"/>
      <c r="O145" s="36"/>
      <c r="P145" s="37"/>
    </row>
    <row r="146" spans="2:16" ht="35.1" customHeight="1">
      <c r="B146" s="31" t="s">
        <v>78</v>
      </c>
      <c r="C146" s="40"/>
      <c r="D146" s="40"/>
      <c r="E146" s="40"/>
      <c r="F146" s="40"/>
      <c r="G146" s="40"/>
      <c r="H146" s="40"/>
      <c r="I146" s="45">
        <v>601.28</v>
      </c>
      <c r="J146" s="31" t="s">
        <v>16</v>
      </c>
      <c r="K146" s="40"/>
      <c r="L146" s="40"/>
      <c r="M146" s="43"/>
      <c r="N146" s="37"/>
      <c r="O146" s="36"/>
      <c r="P146" s="37"/>
    </row>
    <row r="147" spans="2:16" ht="35.1" customHeight="1">
      <c r="B147" s="40"/>
      <c r="C147" s="40"/>
      <c r="D147" s="40"/>
      <c r="E147" s="40"/>
      <c r="F147" s="40"/>
      <c r="G147" s="40"/>
      <c r="H147" s="40"/>
      <c r="I147" s="45">
        <v>601.28</v>
      </c>
      <c r="J147" s="31" t="s">
        <v>16</v>
      </c>
      <c r="K147" s="40"/>
      <c r="L147" s="40"/>
      <c r="M147" s="43"/>
      <c r="N147" s="37"/>
      <c r="O147" s="36"/>
      <c r="P147" s="37"/>
    </row>
    <row r="148" spans="2:16" ht="35.1" customHeight="1">
      <c r="B148" s="31" t="s">
        <v>42</v>
      </c>
      <c r="C148" s="40"/>
      <c r="D148" s="40"/>
      <c r="E148" s="40"/>
      <c r="F148" s="40"/>
      <c r="G148" s="40"/>
      <c r="H148" s="40"/>
      <c r="I148" s="40"/>
      <c r="J148" s="40"/>
      <c r="K148" s="40"/>
      <c r="L148" s="40"/>
      <c r="M148" s="43"/>
      <c r="N148" s="37"/>
      <c r="O148" s="36"/>
      <c r="P148" s="37"/>
    </row>
    <row r="149" spans="2:16" ht="35.1" customHeight="1">
      <c r="B149" s="31" t="s">
        <v>76</v>
      </c>
      <c r="C149" s="40"/>
      <c r="D149" s="40"/>
      <c r="E149" s="40"/>
      <c r="F149" s="40"/>
      <c r="G149" s="40"/>
      <c r="H149" s="40"/>
      <c r="I149" s="40"/>
      <c r="J149" s="40"/>
      <c r="K149" s="40"/>
      <c r="L149" s="40"/>
      <c r="M149" s="43"/>
      <c r="N149" s="37"/>
      <c r="O149" s="36"/>
      <c r="P149" s="37"/>
    </row>
    <row r="150" spans="2:16" ht="35.1" customHeight="1">
      <c r="B150" s="31" t="s">
        <v>77</v>
      </c>
      <c r="C150" s="40"/>
      <c r="D150" s="40"/>
      <c r="E150" s="40"/>
      <c r="F150" s="40"/>
      <c r="G150" s="40"/>
      <c r="H150" s="40"/>
      <c r="I150" s="46">
        <v>5.0360000000000002E-2</v>
      </c>
      <c r="J150" s="31" t="s">
        <v>19</v>
      </c>
      <c r="K150" s="40"/>
      <c r="L150" s="40"/>
      <c r="M150" s="43"/>
      <c r="N150" s="37"/>
      <c r="O150" s="36"/>
      <c r="P150" s="37"/>
    </row>
    <row r="151" spans="2:16" ht="35.1" customHeight="1">
      <c r="B151" s="31" t="s">
        <v>78</v>
      </c>
      <c r="C151" s="40"/>
      <c r="D151" s="40"/>
      <c r="E151" s="40"/>
      <c r="F151" s="40"/>
      <c r="G151" s="40"/>
      <c r="H151" s="40"/>
      <c r="I151" s="46">
        <v>3.5130000000000002E-2</v>
      </c>
      <c r="J151" s="31" t="s">
        <v>19</v>
      </c>
      <c r="K151" s="40"/>
      <c r="L151" s="40"/>
      <c r="M151" s="43"/>
      <c r="N151" s="37"/>
      <c r="O151" s="36"/>
      <c r="P151" s="37"/>
    </row>
    <row r="152" spans="2:16" ht="35.1" customHeight="1">
      <c r="B152" s="40"/>
      <c r="C152" s="40"/>
      <c r="D152" s="40"/>
      <c r="E152" s="40"/>
      <c r="F152" s="40"/>
      <c r="G152" s="40"/>
      <c r="H152" s="40"/>
      <c r="I152" s="46">
        <v>3.0980000000000001E-2</v>
      </c>
      <c r="J152" s="31" t="s">
        <v>19</v>
      </c>
      <c r="K152" s="40"/>
      <c r="L152" s="40"/>
      <c r="M152" s="43"/>
      <c r="N152" s="37"/>
      <c r="O152" s="36"/>
      <c r="P152" s="37"/>
    </row>
    <row r="153" spans="2:16" ht="35.1" customHeight="1">
      <c r="B153" s="31" t="s">
        <v>79</v>
      </c>
      <c r="C153" s="40"/>
      <c r="D153" s="40"/>
      <c r="E153" s="40"/>
      <c r="F153" s="40"/>
      <c r="G153" s="40"/>
      <c r="H153" s="40"/>
      <c r="I153" s="40"/>
      <c r="J153" s="40"/>
      <c r="K153" s="40"/>
      <c r="L153" s="40"/>
      <c r="M153" s="43"/>
      <c r="N153" s="37"/>
      <c r="O153" s="36"/>
      <c r="P153" s="37"/>
    </row>
    <row r="154" spans="2:16" ht="35.1" customHeight="1">
      <c r="B154" s="31" t="s">
        <v>80</v>
      </c>
      <c r="C154" s="40"/>
      <c r="D154" s="40"/>
      <c r="E154" s="40"/>
      <c r="F154" s="40"/>
      <c r="G154" s="40"/>
      <c r="H154" s="40"/>
      <c r="I154" s="40"/>
      <c r="J154" s="40"/>
      <c r="K154" s="40"/>
      <c r="L154" s="40"/>
      <c r="M154" s="43"/>
      <c r="N154" s="37"/>
      <c r="O154" s="36"/>
      <c r="P154" s="37"/>
    </row>
    <row r="155" spans="2:16" ht="35.1" customHeight="1">
      <c r="B155" s="31" t="s">
        <v>81</v>
      </c>
      <c r="C155" s="40"/>
      <c r="D155" s="40"/>
      <c r="E155" s="40"/>
      <c r="F155" s="40"/>
      <c r="G155" s="40"/>
      <c r="H155" s="40"/>
      <c r="I155" s="47">
        <v>0.34300000000000003</v>
      </c>
      <c r="J155" s="31" t="s">
        <v>19</v>
      </c>
      <c r="K155" s="40"/>
      <c r="L155" s="40"/>
      <c r="M155" s="43"/>
      <c r="N155" s="37"/>
      <c r="O155" s="36"/>
      <c r="P155" s="37"/>
    </row>
    <row r="156" spans="2:16" ht="35.1" customHeight="1">
      <c r="B156" s="31" t="s">
        <v>82</v>
      </c>
      <c r="C156" s="40"/>
      <c r="D156" s="40"/>
      <c r="E156" s="40"/>
      <c r="F156" s="40"/>
      <c r="G156" s="40"/>
      <c r="H156" s="40"/>
      <c r="I156" s="47">
        <v>0.34300000000000003</v>
      </c>
      <c r="J156" s="31" t="s">
        <v>19</v>
      </c>
      <c r="K156" s="40"/>
      <c r="L156" s="40"/>
      <c r="M156" s="43"/>
      <c r="N156" s="37"/>
      <c r="O156" s="36"/>
      <c r="P156" s="37"/>
    </row>
    <row r="157" spans="2:16" ht="35.1" customHeight="1">
      <c r="B157" s="31" t="s">
        <v>83</v>
      </c>
      <c r="C157" s="40"/>
      <c r="D157" s="40"/>
      <c r="E157" s="40"/>
      <c r="F157" s="40"/>
      <c r="G157" s="40"/>
      <c r="H157" s="40"/>
      <c r="I157" s="47">
        <v>0.34300000000000003</v>
      </c>
      <c r="J157" s="31" t="s">
        <v>19</v>
      </c>
      <c r="K157" s="40"/>
      <c r="L157" s="40"/>
      <c r="M157" s="43"/>
      <c r="N157" s="37"/>
      <c r="O157" s="36"/>
      <c r="P157" s="37"/>
    </row>
    <row r="158" spans="2:16" ht="35.1" customHeight="1">
      <c r="B158" s="31" t="s">
        <v>84</v>
      </c>
      <c r="C158" s="40"/>
      <c r="D158" s="40"/>
      <c r="E158" s="40"/>
      <c r="F158" s="40"/>
      <c r="G158" s="40"/>
      <c r="H158" s="40"/>
      <c r="I158" s="47">
        <v>0.34300000000000003</v>
      </c>
      <c r="J158" s="31" t="s">
        <v>19</v>
      </c>
      <c r="K158" s="40"/>
      <c r="L158" s="40"/>
      <c r="M158" s="43"/>
      <c r="N158" s="37"/>
      <c r="O158" s="36"/>
      <c r="P158" s="37"/>
    </row>
    <row r="159" spans="2:16" ht="35.1" customHeight="1">
      <c r="B159" s="31" t="s">
        <v>85</v>
      </c>
      <c r="C159" s="40"/>
      <c r="D159" s="40"/>
      <c r="E159" s="40"/>
      <c r="F159" s="40"/>
      <c r="G159" s="40"/>
      <c r="H159" s="40"/>
      <c r="I159" s="47">
        <v>0.34300000000000003</v>
      </c>
      <c r="J159" s="31" t="s">
        <v>19</v>
      </c>
      <c r="K159" s="40"/>
      <c r="L159" s="40"/>
      <c r="M159" s="43"/>
      <c r="N159" s="37"/>
      <c r="O159" s="36"/>
      <c r="P159" s="37"/>
    </row>
    <row r="160" spans="2:16" ht="35.1" customHeight="1">
      <c r="B160" s="40"/>
      <c r="C160" s="40"/>
      <c r="D160" s="40"/>
      <c r="E160" s="40"/>
      <c r="F160" s="40"/>
      <c r="G160" s="40"/>
      <c r="H160" s="40"/>
      <c r="I160" s="47">
        <v>0.34300000000000003</v>
      </c>
      <c r="J160" s="31" t="s">
        <v>19</v>
      </c>
      <c r="K160" s="40"/>
      <c r="L160" s="40"/>
      <c r="M160" s="43"/>
      <c r="N160" s="37"/>
      <c r="O160" s="36"/>
      <c r="P160" s="37"/>
    </row>
    <row r="161" spans="2:16" ht="35.1" customHeight="1">
      <c r="B161" s="40"/>
      <c r="C161" s="40"/>
      <c r="D161" s="40"/>
      <c r="E161" s="40"/>
      <c r="F161" s="40"/>
      <c r="G161" s="40"/>
      <c r="H161" s="40"/>
      <c r="I161" s="40"/>
      <c r="J161" s="40"/>
      <c r="K161" s="40"/>
      <c r="L161" s="40"/>
      <c r="M161" s="43"/>
      <c r="N161" s="37"/>
      <c r="O161" s="36"/>
      <c r="P161" s="37"/>
    </row>
    <row r="162" spans="2:16" ht="35.1" customHeight="1">
      <c r="B162" s="31"/>
      <c r="C162" s="40"/>
      <c r="D162" s="40"/>
      <c r="E162" s="40"/>
      <c r="F162" s="40"/>
      <c r="G162" s="40"/>
      <c r="H162" s="40"/>
      <c r="I162" s="40"/>
      <c r="J162" s="40"/>
      <c r="K162" s="40"/>
      <c r="L162" s="40"/>
      <c r="M162" s="43"/>
      <c r="N162" s="37"/>
      <c r="O162" s="36"/>
      <c r="P162" s="37"/>
    </row>
    <row r="163" spans="2:16" ht="35.1" customHeight="1">
      <c r="B163" s="31"/>
      <c r="C163" s="40"/>
      <c r="D163" s="40"/>
      <c r="E163" s="40"/>
      <c r="F163" s="40"/>
      <c r="G163" s="40"/>
      <c r="H163" s="40"/>
      <c r="I163" s="45"/>
      <c r="J163" s="31"/>
      <c r="K163" s="40"/>
      <c r="L163" s="40"/>
      <c r="M163" s="43"/>
      <c r="N163" s="37"/>
      <c r="O163" s="36"/>
      <c r="P163" s="37"/>
    </row>
    <row r="164" spans="2:16" ht="35.1" customHeight="1">
      <c r="B164" s="31"/>
      <c r="C164" s="40"/>
      <c r="D164" s="40"/>
      <c r="E164" s="40"/>
      <c r="F164" s="40"/>
      <c r="G164" s="40"/>
      <c r="H164" s="40"/>
      <c r="I164" s="40"/>
      <c r="J164" s="40"/>
      <c r="K164" s="40"/>
      <c r="L164" s="40"/>
      <c r="M164" s="43"/>
      <c r="N164" s="37"/>
      <c r="O164" s="36"/>
      <c r="P164" s="37"/>
    </row>
    <row r="165" spans="2:16" ht="35.1" customHeight="1">
      <c r="B165" s="31"/>
      <c r="C165" s="40"/>
      <c r="D165" s="40"/>
      <c r="E165" s="40"/>
      <c r="F165" s="40"/>
      <c r="G165" s="40"/>
      <c r="H165" s="40"/>
      <c r="I165" s="40"/>
      <c r="J165" s="40"/>
      <c r="K165" s="40"/>
      <c r="L165" s="40"/>
      <c r="M165" s="43"/>
      <c r="N165" s="37"/>
      <c r="O165" s="36"/>
      <c r="P165" s="37"/>
    </row>
    <row r="166" spans="2:16" ht="35.1" customHeight="1">
      <c r="B166" s="40"/>
      <c r="C166" s="40"/>
      <c r="D166" s="40"/>
      <c r="E166" s="40"/>
      <c r="F166" s="40"/>
      <c r="G166" s="40"/>
      <c r="H166" s="40"/>
      <c r="I166" s="40"/>
      <c r="J166" s="40"/>
      <c r="K166" s="40"/>
      <c r="L166" s="40"/>
      <c r="M166" s="43"/>
      <c r="N166" s="37"/>
      <c r="O166" s="36"/>
      <c r="P166" s="37"/>
    </row>
    <row r="167" spans="2:16" ht="35.1" customHeight="1">
      <c r="B167" s="48" t="s">
        <v>133</v>
      </c>
      <c r="C167" s="40"/>
      <c r="D167" s="40"/>
      <c r="E167" s="40"/>
      <c r="F167" s="31"/>
      <c r="G167" s="40"/>
      <c r="H167" s="40"/>
      <c r="I167" s="40"/>
      <c r="J167" s="40"/>
      <c r="K167" s="40"/>
      <c r="L167" s="40"/>
      <c r="M167" s="43"/>
      <c r="N167" s="37"/>
      <c r="O167" s="36"/>
      <c r="P167" s="37"/>
    </row>
    <row r="168" spans="2:16" ht="35.1" customHeight="1">
      <c r="B168" s="40"/>
      <c r="C168" s="40"/>
      <c r="D168" s="40"/>
      <c r="E168" s="40"/>
      <c r="F168" s="31" t="s">
        <v>134</v>
      </c>
      <c r="G168" s="40"/>
      <c r="H168" s="40"/>
      <c r="I168" s="40"/>
      <c r="J168" s="40"/>
      <c r="K168" s="40"/>
      <c r="L168" s="40"/>
      <c r="M168" s="43"/>
      <c r="N168" s="37"/>
      <c r="O168" s="36"/>
      <c r="P168" s="37"/>
    </row>
    <row r="169" spans="2:16" ht="35.1" customHeight="1">
      <c r="B169" s="31"/>
      <c r="C169" s="49"/>
      <c r="D169" s="40"/>
      <c r="E169" s="31" t="s">
        <v>135</v>
      </c>
      <c r="F169" s="49"/>
      <c r="G169" s="40"/>
      <c r="H169" s="40"/>
      <c r="I169" s="40"/>
      <c r="J169" s="40"/>
      <c r="K169" s="40"/>
      <c r="L169" s="40"/>
      <c r="M169" s="43"/>
      <c r="N169" s="37"/>
      <c r="O169" s="36"/>
      <c r="P169" s="37"/>
    </row>
    <row r="170" spans="2:16" ht="35.1" customHeight="1"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</row>
    <row r="171" spans="2:16" ht="35.1" customHeight="1"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</row>
    <row r="172" spans="2:16" ht="35.1" customHeight="1"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</row>
    <row r="173" spans="2:16" ht="35.1" customHeight="1">
      <c r="B173" s="1"/>
      <c r="C173" s="1"/>
      <c r="D173" s="1"/>
      <c r="E173" s="1"/>
      <c r="F173" s="1"/>
      <c r="G173" s="21"/>
      <c r="H173" s="1"/>
      <c r="I173" s="1"/>
      <c r="J173" s="1"/>
      <c r="K173" s="1"/>
      <c r="L173" s="1"/>
      <c r="M173" s="1"/>
      <c r="N173" s="1"/>
      <c r="O173" s="1"/>
      <c r="P173" s="1"/>
    </row>
    <row r="174" spans="2:16" ht="35.1" customHeight="1">
      <c r="B174" s="1"/>
      <c r="C174" s="1"/>
      <c r="D174" s="1"/>
      <c r="E174" s="1"/>
      <c r="F174" s="1"/>
      <c r="G174" s="11"/>
      <c r="H174" s="1"/>
      <c r="I174" s="1"/>
      <c r="J174" s="1"/>
      <c r="K174" s="1"/>
      <c r="L174" s="1"/>
      <c r="M174" s="1"/>
      <c r="N174" s="1"/>
      <c r="O174" s="1"/>
      <c r="P174" s="8"/>
    </row>
    <row r="175" spans="2:16" ht="35.1" customHeight="1">
      <c r="B175" s="9" t="s">
        <v>48</v>
      </c>
      <c r="C175" s="9"/>
      <c r="D175" s="9"/>
      <c r="E175" s="9"/>
      <c r="F175" s="9"/>
      <c r="G175" s="9"/>
      <c r="H175" s="9"/>
      <c r="I175" s="9"/>
      <c r="J175" s="8"/>
      <c r="K175" s="8"/>
      <c r="L175" s="8"/>
      <c r="M175" s="8"/>
      <c r="N175" s="8"/>
      <c r="O175" s="8"/>
      <c r="P175" s="8" t="s">
        <v>49</v>
      </c>
    </row>
    <row r="176" spans="2:16" ht="35.1" customHeight="1">
      <c r="B176" s="9" t="s">
        <v>0</v>
      </c>
      <c r="C176" s="9"/>
      <c r="D176" s="9"/>
      <c r="E176" s="9"/>
      <c r="F176" s="9"/>
      <c r="G176" s="9"/>
      <c r="H176" s="9"/>
      <c r="I176" s="9"/>
      <c r="J176" s="8"/>
      <c r="K176" s="8"/>
      <c r="L176" s="8"/>
      <c r="M176" s="8"/>
      <c r="N176" s="8"/>
      <c r="O176" s="8"/>
      <c r="P176" s="8"/>
    </row>
    <row r="177" spans="2:16" ht="35.1" customHeight="1">
      <c r="B177" s="9" t="s">
        <v>1</v>
      </c>
      <c r="C177" s="9"/>
      <c r="D177" s="9"/>
      <c r="E177" s="9"/>
      <c r="F177" s="9"/>
      <c r="G177" s="9"/>
      <c r="H177" s="9"/>
      <c r="I177" s="9"/>
      <c r="J177" s="8"/>
      <c r="K177" s="8"/>
      <c r="L177" s="8"/>
      <c r="M177" s="8"/>
      <c r="N177" s="8"/>
      <c r="O177" s="8"/>
      <c r="P177" s="8"/>
    </row>
    <row r="178" spans="2:16" ht="35.1" customHeight="1" thickBot="1">
      <c r="B178" s="9" t="str">
        <f>+B5</f>
        <v xml:space="preserve">                    JANUARY  2020</v>
      </c>
      <c r="C178" s="9"/>
      <c r="D178" s="9"/>
      <c r="E178" s="9"/>
      <c r="F178" s="9"/>
      <c r="G178" s="9"/>
      <c r="H178" s="9"/>
      <c r="I178" s="9"/>
      <c r="J178" s="8"/>
      <c r="K178" s="8"/>
      <c r="L178" s="8"/>
      <c r="M178" s="8"/>
      <c r="N178" s="8"/>
      <c r="O178" s="8"/>
      <c r="P178" s="8"/>
    </row>
    <row r="179" spans="2:16" ht="35.1" customHeight="1">
      <c r="B179" s="22"/>
      <c r="C179" s="22"/>
      <c r="D179" s="22"/>
      <c r="E179" s="22"/>
      <c r="F179" s="22"/>
      <c r="G179" s="22"/>
      <c r="H179" s="22"/>
      <c r="I179" s="22"/>
      <c r="J179" s="23"/>
      <c r="K179" s="23"/>
      <c r="L179" s="23"/>
      <c r="M179" s="23"/>
      <c r="N179" s="23"/>
      <c r="O179" s="23"/>
      <c r="P179" s="23"/>
    </row>
    <row r="180" spans="2:16" ht="35.1" customHeight="1"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</row>
    <row r="181" spans="2:16" ht="35.1" customHeight="1">
      <c r="B181" s="1"/>
      <c r="C181" s="1"/>
      <c r="D181" s="1"/>
      <c r="E181" s="1"/>
      <c r="F181" s="1"/>
      <c r="G181" s="12" t="s">
        <v>3</v>
      </c>
      <c r="H181" s="1"/>
      <c r="I181" s="12" t="s">
        <v>5</v>
      </c>
      <c r="J181" s="1"/>
      <c r="K181" s="12" t="s">
        <v>50</v>
      </c>
      <c r="L181" s="1"/>
      <c r="M181" s="1"/>
      <c r="N181" s="12" t="s">
        <v>51</v>
      </c>
      <c r="O181" s="8"/>
      <c r="P181" s="8"/>
    </row>
    <row r="182" spans="2:16" ht="35.1" customHeight="1">
      <c r="B182" s="1"/>
      <c r="C182" s="1"/>
      <c r="D182" s="1"/>
      <c r="E182" s="1"/>
      <c r="F182" s="1"/>
      <c r="G182" s="1"/>
      <c r="H182" s="1"/>
      <c r="I182" s="12" t="s">
        <v>52</v>
      </c>
      <c r="J182" s="1"/>
      <c r="K182" s="1"/>
      <c r="L182" s="1"/>
      <c r="M182" s="1"/>
      <c r="N182" s="1"/>
      <c r="O182" s="1"/>
      <c r="P182" s="1"/>
    </row>
    <row r="183" spans="2:16" ht="35.1" customHeight="1">
      <c r="B183" s="1"/>
      <c r="C183" s="1"/>
      <c r="D183" s="1"/>
      <c r="E183" s="1"/>
      <c r="F183" s="1"/>
      <c r="G183" s="12" t="s">
        <v>53</v>
      </c>
      <c r="H183" s="1"/>
      <c r="I183" s="12" t="s">
        <v>54</v>
      </c>
      <c r="J183" s="1"/>
      <c r="K183" s="24"/>
      <c r="L183" s="1"/>
      <c r="M183" s="1"/>
      <c r="N183" s="1"/>
      <c r="O183" s="1"/>
      <c r="P183" s="1"/>
    </row>
    <row r="184" spans="2:16" ht="35.1" customHeight="1">
      <c r="B184" s="1"/>
      <c r="C184" s="1"/>
      <c r="D184" s="1"/>
      <c r="E184" s="1"/>
      <c r="F184" s="1"/>
      <c r="G184" s="27" t="s">
        <v>55</v>
      </c>
      <c r="H184" s="1"/>
      <c r="I184" s="27" t="s">
        <v>55</v>
      </c>
      <c r="J184" s="1"/>
      <c r="K184" s="27" t="s">
        <v>11</v>
      </c>
      <c r="L184" s="1"/>
      <c r="M184" s="1"/>
      <c r="N184" s="27" t="s">
        <v>12</v>
      </c>
      <c r="O184" s="1"/>
      <c r="P184" s="1"/>
    </row>
    <row r="185" spans="2:16" ht="35.1" customHeight="1">
      <c r="B185" s="1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</row>
    <row r="186" spans="2:16" ht="35.1" customHeight="1">
      <c r="B186" s="11" t="s">
        <v>56</v>
      </c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</row>
    <row r="187" spans="2:16" ht="35.1" customHeight="1"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</row>
    <row r="188" spans="2:16" ht="35.1" customHeight="1">
      <c r="B188" s="1" t="s">
        <v>14</v>
      </c>
      <c r="C188" s="1"/>
      <c r="D188" s="1"/>
      <c r="E188" s="1"/>
      <c r="F188" s="13"/>
      <c r="G188" s="13">
        <v>18.5</v>
      </c>
      <c r="H188" s="13"/>
      <c r="I188" s="25" t="s">
        <v>15</v>
      </c>
      <c r="J188" s="1"/>
      <c r="K188" s="25" t="s">
        <v>15</v>
      </c>
      <c r="L188" s="1"/>
      <c r="M188" s="1"/>
      <c r="N188" s="13">
        <f>SUM(G188:K188)</f>
        <v>18.5</v>
      </c>
      <c r="O188" s="1" t="s">
        <v>16</v>
      </c>
      <c r="P188" s="1"/>
    </row>
    <row r="189" spans="2:16" ht="35.1" customHeight="1"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</row>
    <row r="190" spans="2:16" ht="35.1" customHeight="1">
      <c r="B190" s="1" t="s">
        <v>57</v>
      </c>
      <c r="C190" s="1"/>
      <c r="D190" s="1"/>
      <c r="E190" s="1"/>
      <c r="F190" s="15"/>
      <c r="G190" s="14">
        <v>0.28064</v>
      </c>
      <c r="H190" s="14"/>
      <c r="I190" s="14">
        <v>0.25919999999999999</v>
      </c>
      <c r="J190" s="14"/>
      <c r="K190" s="14">
        <v>0.30114999999999997</v>
      </c>
      <c r="L190" s="1"/>
      <c r="M190" s="1"/>
      <c r="N190" s="14">
        <f>SUM(G190:K190)</f>
        <v>0.8409899999999999</v>
      </c>
      <c r="O190" s="1" t="s">
        <v>19</v>
      </c>
      <c r="P190" s="1"/>
    </row>
    <row r="191" spans="2:16" ht="35.1" customHeight="1">
      <c r="B191" s="1"/>
      <c r="C191" s="1"/>
      <c r="D191" s="1"/>
      <c r="E191" s="1"/>
      <c r="F191" s="1"/>
      <c r="G191" s="14"/>
      <c r="H191" s="14"/>
      <c r="I191" s="1"/>
      <c r="J191" s="1"/>
      <c r="K191" s="14"/>
      <c r="L191" s="14"/>
      <c r="M191" s="1"/>
      <c r="N191" s="14"/>
      <c r="O191" s="14"/>
      <c r="P191" s="1"/>
    </row>
    <row r="192" spans="2:16" ht="35.1" customHeight="1">
      <c r="B192" s="1" t="s">
        <v>58</v>
      </c>
      <c r="C192" s="1"/>
      <c r="D192" s="1"/>
      <c r="E192" s="1"/>
      <c r="F192" s="1"/>
      <c r="G192" s="14"/>
      <c r="H192" s="14"/>
      <c r="I192" s="1"/>
      <c r="J192" s="1"/>
      <c r="K192" s="14"/>
      <c r="L192" s="14"/>
      <c r="M192" s="1"/>
      <c r="N192" s="13">
        <f>N190*1.2667</f>
        <v>1.0652820329999999</v>
      </c>
      <c r="O192" s="1" t="s">
        <v>59</v>
      </c>
      <c r="P192" s="1"/>
    </row>
    <row r="193" spans="2:16" ht="35.1" customHeight="1"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4"/>
      <c r="M193" s="1"/>
      <c r="N193" s="1"/>
      <c r="O193" s="14"/>
      <c r="P193" s="1"/>
    </row>
    <row r="194" spans="2:16" ht="35.1" customHeight="1">
      <c r="B194" s="1" t="s">
        <v>60</v>
      </c>
      <c r="C194" s="1"/>
      <c r="D194" s="1"/>
      <c r="E194" s="1"/>
      <c r="F194" s="1"/>
      <c r="G194" s="1"/>
      <c r="H194" s="1"/>
      <c r="I194" s="1"/>
      <c r="J194" s="1"/>
      <c r="K194" s="1"/>
      <c r="L194" s="14"/>
      <c r="M194" s="1"/>
      <c r="N194" s="26">
        <v>1.7299999999999999E-2</v>
      </c>
      <c r="O194" s="1" t="s">
        <v>16</v>
      </c>
      <c r="P194" s="1"/>
    </row>
    <row r="195" spans="2:16" ht="35.1" customHeight="1"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</row>
    <row r="196" spans="2:16" ht="35.1" customHeight="1"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</row>
    <row r="197" spans="2:16" ht="35.1" customHeight="1">
      <c r="B197" s="11" t="s">
        <v>61</v>
      </c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</row>
    <row r="198" spans="2:16" ht="35.1" customHeight="1"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</row>
    <row r="199" spans="2:16" ht="35.1" customHeight="1">
      <c r="B199" s="1" t="s">
        <v>14</v>
      </c>
      <c r="C199" s="1"/>
      <c r="D199" s="1"/>
      <c r="E199" s="1"/>
      <c r="F199" s="13"/>
      <c r="G199" s="13">
        <v>18.5</v>
      </c>
      <c r="H199" s="1"/>
      <c r="I199" s="25" t="s">
        <v>15</v>
      </c>
      <c r="J199" s="1"/>
      <c r="K199" s="25" t="s">
        <v>15</v>
      </c>
      <c r="L199" s="1"/>
      <c r="M199" s="1"/>
      <c r="N199" s="13">
        <f>SUM(G199:K199)</f>
        <v>18.5</v>
      </c>
      <c r="O199" s="1" t="s">
        <v>16</v>
      </c>
      <c r="P199" s="1"/>
    </row>
    <row r="200" spans="2:16" ht="35.1" customHeight="1"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4"/>
      <c r="M200" s="1"/>
      <c r="N200" s="1"/>
      <c r="O200" s="14"/>
      <c r="P200" s="1"/>
    </row>
    <row r="201" spans="2:16" ht="35.1" customHeight="1">
      <c r="B201" s="1" t="s">
        <v>57</v>
      </c>
      <c r="C201" s="1"/>
      <c r="D201" s="1"/>
      <c r="E201" s="1"/>
      <c r="F201" s="15"/>
      <c r="G201" s="14">
        <v>5.9069999999999998E-2</v>
      </c>
      <c r="H201" s="14"/>
      <c r="I201" s="25" t="s">
        <v>15</v>
      </c>
      <c r="J201" s="1"/>
      <c r="K201" s="14">
        <f>K190</f>
        <v>0.30114999999999997</v>
      </c>
      <c r="L201" s="1"/>
      <c r="M201" s="1"/>
      <c r="N201" s="14">
        <f>SUM(G201:K201)</f>
        <v>0.36021999999999998</v>
      </c>
      <c r="O201" s="1" t="s">
        <v>19</v>
      </c>
      <c r="P201" s="1"/>
    </row>
    <row r="202" spans="2:16" ht="35.1" customHeight="1">
      <c r="B202" s="1"/>
      <c r="C202" s="1"/>
      <c r="D202" s="1"/>
      <c r="E202" s="1"/>
      <c r="F202" s="14"/>
      <c r="G202" s="14"/>
      <c r="H202" s="14"/>
      <c r="I202" s="1"/>
      <c r="J202" s="1"/>
      <c r="K202" s="14"/>
      <c r="L202" s="1"/>
      <c r="M202" s="1"/>
      <c r="N202" s="14"/>
      <c r="O202" s="1"/>
      <c r="P202" s="14"/>
    </row>
    <row r="203" spans="2:16" ht="35.1" customHeight="1">
      <c r="B203" s="1" t="s">
        <v>58</v>
      </c>
      <c r="C203" s="1"/>
      <c r="D203" s="1"/>
      <c r="E203" s="1"/>
      <c r="F203" s="1"/>
      <c r="G203" s="14"/>
      <c r="H203" s="14"/>
      <c r="I203" s="1"/>
      <c r="J203" s="1"/>
      <c r="K203" s="14"/>
      <c r="L203" s="14"/>
      <c r="M203" s="1"/>
      <c r="N203" s="13">
        <f>N201*1.2667</f>
        <v>0.45629067399999995</v>
      </c>
      <c r="O203" s="1" t="s">
        <v>59</v>
      </c>
      <c r="P203" s="1"/>
    </row>
    <row r="204" spans="2:16" ht="35.1" customHeight="1"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2:16" ht="35.1" customHeight="1"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2:16" ht="35.1" customHeight="1"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2:16" ht="35.1" customHeight="1">
      <c r="B207" s="11" t="s">
        <v>62</v>
      </c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2:16" ht="35.1" customHeight="1"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2:16" ht="35.1" customHeight="1">
      <c r="B209" s="1" t="s">
        <v>14</v>
      </c>
      <c r="C209" s="1"/>
      <c r="D209" s="1"/>
      <c r="E209" s="1"/>
      <c r="F209" s="13"/>
      <c r="G209" s="13">
        <v>305.27</v>
      </c>
      <c r="H209" s="1"/>
      <c r="I209" s="25" t="s">
        <v>15</v>
      </c>
      <c r="J209" s="1"/>
      <c r="K209" s="25" t="s">
        <v>15</v>
      </c>
      <c r="L209" s="1"/>
      <c r="M209" s="1"/>
      <c r="N209" s="13">
        <f>SUM(G209:K209)</f>
        <v>305.27</v>
      </c>
      <c r="O209" s="1" t="s">
        <v>16</v>
      </c>
      <c r="P209" s="1"/>
    </row>
    <row r="210" spans="2:16" ht="35.1" customHeight="1"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2:16" ht="35.1" customHeight="1">
      <c r="B211" s="1" t="s">
        <v>63</v>
      </c>
      <c r="C211" s="1"/>
      <c r="D211" s="1"/>
      <c r="E211" s="1"/>
      <c r="F211" s="1"/>
      <c r="G211" s="14">
        <v>5.9740000000000001E-2</v>
      </c>
      <c r="H211" s="1"/>
      <c r="I211" s="14">
        <f>+I190</f>
        <v>0.25919999999999999</v>
      </c>
      <c r="J211" s="1"/>
      <c r="K211" s="14">
        <f>ROUND(((((K101)/365)*12)+K103),5)</f>
        <v>4.7449999999999999E-2</v>
      </c>
      <c r="L211" s="1"/>
      <c r="M211" s="1"/>
      <c r="N211" s="14">
        <f>SUM(G211:K211)</f>
        <v>0.36638999999999999</v>
      </c>
      <c r="O211" s="1" t="s">
        <v>19</v>
      </c>
      <c r="P211" s="1"/>
    </row>
    <row r="212" spans="2:16" ht="35.1" customHeight="1"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2:16" ht="35.1" customHeight="1">
      <c r="B213" s="1" t="s">
        <v>57</v>
      </c>
      <c r="C213" s="1"/>
      <c r="D213" s="1"/>
      <c r="E213" s="1"/>
      <c r="F213" s="15"/>
      <c r="G213" s="1"/>
      <c r="H213" s="14"/>
      <c r="I213" s="1"/>
      <c r="J213" s="1"/>
      <c r="K213" s="14">
        <f>+K107</f>
        <v>0.25369999999999998</v>
      </c>
      <c r="L213" s="1"/>
      <c r="M213" s="1"/>
      <c r="N213" s="14">
        <f>(K213)</f>
        <v>0.25369999999999998</v>
      </c>
      <c r="O213" s="1" t="s">
        <v>19</v>
      </c>
      <c r="P213" s="1"/>
    </row>
    <row r="214" spans="2:16" ht="35.1" customHeight="1">
      <c r="B214" s="1"/>
      <c r="C214" s="1"/>
      <c r="D214" s="1"/>
      <c r="E214" s="1"/>
      <c r="F214" s="1"/>
      <c r="G214" s="14"/>
      <c r="H214" s="14"/>
      <c r="I214" s="1"/>
      <c r="J214" s="1"/>
      <c r="K214" s="14"/>
      <c r="L214" s="14"/>
      <c r="M214" s="1"/>
      <c r="N214" s="14"/>
      <c r="O214" s="14"/>
      <c r="P214" s="1"/>
    </row>
    <row r="215" spans="2:16" ht="35.1" customHeight="1">
      <c r="B215" s="1" t="s">
        <v>64</v>
      </c>
      <c r="C215" s="1"/>
      <c r="D215" s="1"/>
      <c r="E215" s="1"/>
      <c r="F215" s="1"/>
      <c r="G215" s="14"/>
      <c r="H215" s="14"/>
      <c r="I215" s="1"/>
      <c r="J215" s="1"/>
      <c r="K215" s="14"/>
      <c r="L215" s="14"/>
      <c r="M215" s="1"/>
      <c r="N215" s="13">
        <f>ROUND((N211+N213)*1.2667,2)</f>
        <v>0.79</v>
      </c>
      <c r="O215" s="1" t="s">
        <v>59</v>
      </c>
      <c r="P215" s="1"/>
    </row>
    <row r="216" spans="2:16" ht="35.1" customHeight="1"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4"/>
      <c r="M216" s="1"/>
      <c r="N216" s="1"/>
      <c r="O216" s="14"/>
      <c r="P216" s="1"/>
    </row>
    <row r="217" spans="2:16" ht="35.1" customHeight="1">
      <c r="B217" s="1" t="s">
        <v>60</v>
      </c>
      <c r="C217" s="1"/>
      <c r="D217" s="1"/>
      <c r="E217" s="1"/>
      <c r="F217" s="1"/>
      <c r="G217" s="1"/>
      <c r="H217" s="1"/>
      <c r="I217" s="1"/>
      <c r="J217" s="1"/>
      <c r="K217" s="1"/>
      <c r="L217" s="14"/>
      <c r="M217" s="1"/>
      <c r="N217" s="26">
        <v>1.7299999999999999E-2</v>
      </c>
      <c r="O217" s="1" t="s">
        <v>16</v>
      </c>
      <c r="P217" s="1"/>
    </row>
    <row r="218" spans="2:16" ht="35.1" customHeight="1"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2:16" ht="35.1" customHeight="1"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2:16" ht="35.1" customHeight="1">
      <c r="B220" s="11" t="s">
        <v>65</v>
      </c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2:16" ht="35.1" customHeight="1"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2:16" ht="35.1" customHeight="1">
      <c r="B222" s="1" t="s">
        <v>14</v>
      </c>
      <c r="C222" s="1"/>
      <c r="D222" s="1"/>
      <c r="E222" s="1"/>
      <c r="F222" s="13"/>
      <c r="G222" s="13">
        <f>G209</f>
        <v>305.27</v>
      </c>
      <c r="H222" s="1"/>
      <c r="I222" s="25" t="s">
        <v>15</v>
      </c>
      <c r="J222" s="1"/>
      <c r="K222" s="25" t="s">
        <v>15</v>
      </c>
      <c r="L222" s="1"/>
      <c r="M222" s="1"/>
      <c r="N222" s="13">
        <f>SUM(G222:K222)</f>
        <v>305.27</v>
      </c>
      <c r="O222" s="1" t="s">
        <v>16</v>
      </c>
      <c r="P222" s="1"/>
    </row>
    <row r="223" spans="2:16" ht="35.1" customHeight="1"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4"/>
      <c r="M223" s="1"/>
      <c r="N223" s="1"/>
      <c r="O223" s="14"/>
      <c r="P223" s="1"/>
    </row>
    <row r="224" spans="2:16" ht="35.1" customHeight="1">
      <c r="B224" s="1" t="s">
        <v>63</v>
      </c>
      <c r="C224" s="1"/>
      <c r="D224" s="1"/>
      <c r="E224" s="1"/>
      <c r="F224" s="1"/>
      <c r="G224" s="14">
        <f>+G211</f>
        <v>5.9740000000000001E-2</v>
      </c>
      <c r="H224" s="1"/>
      <c r="I224" s="25" t="s">
        <v>15</v>
      </c>
      <c r="J224" s="1"/>
      <c r="K224" s="14">
        <f>(K211)</f>
        <v>4.7449999999999999E-2</v>
      </c>
      <c r="L224" s="14"/>
      <c r="M224" s="1"/>
      <c r="N224" s="14">
        <f>(G224+K224)</f>
        <v>0.10719000000000001</v>
      </c>
      <c r="O224" s="1" t="s">
        <v>19</v>
      </c>
      <c r="P224" s="1"/>
    </row>
    <row r="225" spans="2:16" ht="35.1" customHeight="1"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4"/>
      <c r="M225" s="1"/>
      <c r="N225" s="1"/>
      <c r="O225" s="14"/>
      <c r="P225" s="1"/>
    </row>
    <row r="226" spans="2:16" ht="35.1" customHeight="1">
      <c r="B226" s="1" t="s">
        <v>57</v>
      </c>
      <c r="C226" s="1"/>
      <c r="D226" s="1"/>
      <c r="E226" s="1"/>
      <c r="F226" s="15"/>
      <c r="G226" s="14"/>
      <c r="H226" s="14"/>
      <c r="I226" s="25" t="s">
        <v>15</v>
      </c>
      <c r="J226" s="1"/>
      <c r="K226" s="14">
        <f>K213</f>
        <v>0.25369999999999998</v>
      </c>
      <c r="L226" s="1"/>
      <c r="M226" s="1"/>
      <c r="N226" s="14">
        <f>SUM(G226:K226)</f>
        <v>0.25369999999999998</v>
      </c>
      <c r="O226" s="1" t="s">
        <v>19</v>
      </c>
      <c r="P226" s="1"/>
    </row>
    <row r="227" spans="2:16" ht="35.1" customHeight="1">
      <c r="B227" s="1"/>
      <c r="C227" s="1"/>
      <c r="D227" s="1"/>
      <c r="E227" s="1"/>
      <c r="F227" s="14"/>
      <c r="G227" s="14"/>
      <c r="H227" s="14"/>
      <c r="I227" s="1"/>
      <c r="J227" s="1"/>
      <c r="K227" s="14"/>
      <c r="L227" s="1"/>
      <c r="M227" s="1"/>
      <c r="N227" s="14"/>
      <c r="O227" s="1"/>
      <c r="P227" s="14"/>
    </row>
    <row r="228" spans="2:16" ht="35.1" customHeight="1">
      <c r="B228" s="1" t="s">
        <v>64</v>
      </c>
      <c r="C228" s="1"/>
      <c r="D228" s="1"/>
      <c r="E228" s="1"/>
      <c r="F228" s="1"/>
      <c r="G228" s="14"/>
      <c r="H228" s="14"/>
      <c r="I228" s="1"/>
      <c r="J228" s="1"/>
      <c r="K228" s="14"/>
      <c r="L228" s="14"/>
      <c r="M228" s="1"/>
      <c r="N228" s="13">
        <f>ROUND((N224+N226)*1.2667,2)</f>
        <v>0.46</v>
      </c>
      <c r="O228" s="1" t="s">
        <v>59</v>
      </c>
      <c r="P228" s="1"/>
    </row>
    <row r="229" spans="2:16" ht="35.1" customHeight="1"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2:16" ht="35.1" customHeight="1"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2:16" ht="35.1" customHeight="1"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2:16" ht="35.1" customHeight="1"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2:16" ht="35.1" customHeight="1"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2:16" ht="35.1" customHeight="1"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2:16" ht="35.1" customHeight="1">
      <c r="B235" s="19" t="s">
        <v>66</v>
      </c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2:16" ht="35.1" customHeight="1">
      <c r="B236" s="28" t="s">
        <v>67</v>
      </c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2:16" ht="35.1" customHeight="1">
      <c r="B237" s="28" t="s">
        <v>68</v>
      </c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2:16" ht="35.1" customHeight="1">
      <c r="B238" s="28" t="s">
        <v>69</v>
      </c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2:16" ht="35.1" customHeight="1">
      <c r="B239" s="29"/>
      <c r="C239" s="1"/>
      <c r="D239" s="1"/>
      <c r="E239" s="1"/>
      <c r="F239" s="1"/>
      <c r="G239" s="1" t="str">
        <f>+G127</f>
        <v>This Filing Effective for the Billing Month of December 2019</v>
      </c>
      <c r="H239" s="1"/>
      <c r="I239" s="1"/>
      <c r="J239" s="1"/>
      <c r="K239" s="1"/>
      <c r="L239" s="1"/>
      <c r="M239" s="1"/>
      <c r="N239" s="1"/>
      <c r="O239" s="1"/>
      <c r="P239" s="1"/>
    </row>
    <row r="240" spans="2:16" ht="35.1" customHeight="1">
      <c r="B240" s="7" t="str">
        <f>+B128</f>
        <v>Filed 11-01-19</v>
      </c>
      <c r="C240" s="1"/>
      <c r="D240" s="1"/>
      <c r="E240" s="1"/>
      <c r="F240" s="1"/>
      <c r="G240" s="1" t="str">
        <f>+G128</f>
        <v>Superseding Filing Effective With the Billing Month of September 2019</v>
      </c>
      <c r="H240" s="1"/>
      <c r="I240" s="1"/>
      <c r="J240" s="1"/>
      <c r="K240" s="1"/>
      <c r="L240" s="1"/>
      <c r="M240" s="1"/>
      <c r="N240" s="1"/>
      <c r="O240" s="1"/>
      <c r="P240" s="1"/>
    </row>
    <row r="241" spans="2:16" ht="35.1" customHeight="1">
      <c r="B241" s="7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2:16" ht="35.1" customHeight="1"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2:16" ht="35.1" customHeight="1">
      <c r="B243" s="19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2:16" ht="35.1" customHeight="1"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2:16" ht="35.1" customHeight="1">
      <c r="B245" s="7"/>
      <c r="C245" s="7"/>
      <c r="D245" s="7"/>
      <c r="E245" s="7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</row>
    <row r="246" spans="2:16" ht="35.1" customHeight="1">
      <c r="B246" s="1"/>
      <c r="C246" s="1"/>
      <c r="D246" s="1"/>
      <c r="E246" s="1"/>
      <c r="F246" s="1"/>
      <c r="G246" s="21"/>
      <c r="H246" s="1"/>
      <c r="I246" s="1"/>
      <c r="J246" s="1"/>
      <c r="K246" s="1"/>
      <c r="L246" s="1"/>
      <c r="M246" s="1"/>
      <c r="N246" s="1"/>
      <c r="O246" s="1"/>
      <c r="P246" s="1"/>
    </row>
    <row r="247" spans="2:16" ht="35.1" customHeight="1">
      <c r="B247" s="1"/>
      <c r="C247" s="1"/>
      <c r="D247" s="1"/>
      <c r="E247" s="1"/>
      <c r="F247" s="1"/>
      <c r="G247" s="11"/>
      <c r="H247" s="1"/>
      <c r="I247" s="1"/>
      <c r="J247" s="1"/>
      <c r="K247" s="1"/>
      <c r="L247" s="1"/>
      <c r="M247" s="1"/>
      <c r="N247" s="1"/>
      <c r="O247" s="1"/>
      <c r="P247" s="8" t="s">
        <v>70</v>
      </c>
    </row>
    <row r="248" spans="2:16" ht="35.1" customHeight="1">
      <c r="B248" s="9" t="s">
        <v>36</v>
      </c>
      <c r="C248" s="9"/>
      <c r="D248" s="9"/>
      <c r="E248" s="9"/>
      <c r="F248" s="9"/>
      <c r="G248" s="9"/>
      <c r="H248" s="9"/>
      <c r="I248" s="9"/>
      <c r="J248" s="8"/>
      <c r="K248" s="8"/>
      <c r="L248" s="8"/>
      <c r="M248" s="8"/>
      <c r="N248" s="8"/>
      <c r="O248" s="8"/>
      <c r="P248" s="8"/>
    </row>
    <row r="249" spans="2:16" ht="35.1" customHeight="1">
      <c r="B249" s="9" t="s">
        <v>0</v>
      </c>
      <c r="C249" s="9"/>
      <c r="D249" s="9"/>
      <c r="E249" s="9"/>
      <c r="F249" s="9"/>
      <c r="G249" s="9"/>
      <c r="H249" s="9"/>
      <c r="I249" s="9"/>
      <c r="J249" s="8"/>
      <c r="K249" s="8"/>
      <c r="L249" s="8"/>
      <c r="M249" s="8"/>
      <c r="N249" s="8"/>
      <c r="O249" s="8"/>
      <c r="P249" s="8"/>
    </row>
    <row r="250" spans="2:16" ht="35.1" customHeight="1">
      <c r="B250" s="9" t="s">
        <v>1</v>
      </c>
      <c r="C250" s="9"/>
      <c r="D250" s="9"/>
      <c r="E250" s="9"/>
      <c r="F250" s="9"/>
      <c r="G250" s="9"/>
      <c r="H250" s="9"/>
      <c r="I250" s="9"/>
      <c r="J250" s="8"/>
      <c r="K250" s="8"/>
      <c r="L250" s="8"/>
      <c r="M250" s="8"/>
      <c r="N250" s="8"/>
      <c r="O250" s="8"/>
      <c r="P250" s="8"/>
    </row>
    <row r="251" spans="2:16" ht="35.1" customHeight="1" thickBot="1">
      <c r="B251" s="9" t="str">
        <f>+B5</f>
        <v xml:space="preserve">                    JANUARY  2020</v>
      </c>
      <c r="C251" s="9"/>
      <c r="D251" s="9"/>
      <c r="E251" s="9"/>
      <c r="F251" s="9"/>
      <c r="G251" s="9"/>
      <c r="H251" s="9"/>
      <c r="I251" s="9"/>
      <c r="J251" s="8"/>
      <c r="K251" s="8"/>
      <c r="L251" s="8"/>
      <c r="M251" s="8"/>
      <c r="N251" s="8"/>
      <c r="O251" s="8"/>
      <c r="P251" s="8"/>
    </row>
    <row r="252" spans="2:16" ht="35.1" customHeight="1">
      <c r="B252" s="22"/>
      <c r="C252" s="22"/>
      <c r="D252" s="22"/>
      <c r="E252" s="22"/>
      <c r="F252" s="22"/>
      <c r="G252" s="22"/>
      <c r="H252" s="22"/>
      <c r="I252" s="22"/>
      <c r="J252" s="23"/>
      <c r="K252" s="23"/>
      <c r="L252" s="23"/>
      <c r="M252" s="23"/>
      <c r="N252" s="23"/>
      <c r="O252" s="23"/>
      <c r="P252" s="23"/>
    </row>
    <row r="253" spans="2:16" ht="35.1" customHeight="1"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2:16" ht="35.1" customHeight="1">
      <c r="B254" s="1"/>
      <c r="C254" s="1"/>
      <c r="D254" s="1"/>
      <c r="E254" s="1"/>
      <c r="F254" s="1"/>
      <c r="G254" s="12" t="s">
        <v>3</v>
      </c>
      <c r="H254" s="1"/>
      <c r="I254" s="1"/>
      <c r="J254" s="1"/>
      <c r="K254" s="12" t="s">
        <v>5</v>
      </c>
      <c r="L254" s="1"/>
      <c r="M254" s="1"/>
      <c r="N254" s="12" t="s">
        <v>6</v>
      </c>
      <c r="O254" s="8"/>
      <c r="P254" s="8"/>
    </row>
    <row r="255" spans="2:16" ht="35.1" customHeight="1">
      <c r="B255" s="1"/>
      <c r="C255" s="1"/>
      <c r="D255" s="1"/>
      <c r="E255" s="1"/>
      <c r="F255" s="1"/>
      <c r="G255" s="12" t="s">
        <v>7</v>
      </c>
      <c r="H255" s="1"/>
      <c r="I255" s="1"/>
      <c r="J255" s="1"/>
      <c r="K255" s="12" t="s">
        <v>38</v>
      </c>
      <c r="L255" s="1"/>
      <c r="M255" s="1"/>
      <c r="N255" s="12" t="s">
        <v>12</v>
      </c>
      <c r="O255" s="1"/>
      <c r="P255" s="1"/>
    </row>
    <row r="256" spans="2:16" ht="35.1" customHeight="1">
      <c r="B256" s="1"/>
      <c r="C256" s="1"/>
      <c r="D256" s="1"/>
      <c r="E256" s="1"/>
      <c r="F256" s="1"/>
      <c r="G256" s="1"/>
      <c r="H256" s="1"/>
      <c r="I256" s="1"/>
      <c r="J256" s="1"/>
      <c r="K256" s="24"/>
      <c r="L256" s="1"/>
      <c r="M256" s="1"/>
      <c r="N256" s="1"/>
      <c r="O256" s="1"/>
      <c r="P256" s="1"/>
    </row>
    <row r="257" spans="2:16" ht="35.1" customHeight="1">
      <c r="B257" s="1"/>
      <c r="C257" s="1"/>
      <c r="D257" s="1"/>
      <c r="E257" s="1"/>
      <c r="F257" s="1"/>
      <c r="G257" s="24"/>
      <c r="H257" s="1"/>
      <c r="I257" s="24"/>
      <c r="J257" s="1"/>
      <c r="K257" s="24"/>
      <c r="L257" s="1"/>
      <c r="M257" s="1"/>
      <c r="N257" s="24"/>
      <c r="O257" s="1"/>
      <c r="P257" s="1"/>
    </row>
    <row r="258" spans="2:16" ht="35.1" customHeight="1">
      <c r="B258" s="11" t="s">
        <v>71</v>
      </c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2:16" ht="35.1" customHeight="1">
      <c r="B259" s="1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2:16" ht="35.1" customHeight="1">
      <c r="B260" s="1" t="s">
        <v>14</v>
      </c>
      <c r="C260" s="1"/>
      <c r="D260" s="1"/>
      <c r="E260" s="1"/>
      <c r="F260" s="1"/>
      <c r="G260" s="13">
        <v>2276.5700000000002</v>
      </c>
      <c r="H260" s="1"/>
      <c r="I260" s="1"/>
      <c r="J260" s="1"/>
      <c r="K260" s="12" t="s">
        <v>15</v>
      </c>
      <c r="L260" s="1"/>
      <c r="M260" s="1"/>
      <c r="N260" s="13">
        <f>SUM(G260:K260)</f>
        <v>2276.5700000000002</v>
      </c>
      <c r="O260" s="1"/>
      <c r="P260" s="1" t="s">
        <v>16</v>
      </c>
    </row>
    <row r="261" spans="2:16" ht="35.1" customHeight="1">
      <c r="B261" s="1"/>
      <c r="C261" s="1"/>
      <c r="D261" s="1"/>
      <c r="E261" s="1"/>
      <c r="F261" s="13"/>
      <c r="G261" s="13"/>
      <c r="H261" s="1"/>
      <c r="I261" s="14"/>
      <c r="J261" s="1"/>
      <c r="K261" s="14"/>
      <c r="L261" s="1"/>
      <c r="M261" s="1"/>
      <c r="N261" s="13"/>
      <c r="O261" s="1"/>
      <c r="P261" s="1"/>
    </row>
    <row r="262" spans="2:16" ht="35.1" customHeight="1">
      <c r="B262" s="1" t="s">
        <v>40</v>
      </c>
      <c r="C262" s="1"/>
      <c r="D262" s="1"/>
      <c r="E262" s="1"/>
      <c r="F262" s="1"/>
      <c r="G262" s="12" t="s">
        <v>15</v>
      </c>
      <c r="H262" s="1"/>
      <c r="I262" s="1"/>
      <c r="J262" s="1"/>
      <c r="K262" s="14">
        <v>0.16505</v>
      </c>
      <c r="L262" s="1"/>
      <c r="M262" s="1"/>
      <c r="N262" s="14">
        <f>SUM(G262:K262)</f>
        <v>0.16505</v>
      </c>
      <c r="O262" s="1"/>
      <c r="P262" s="1" t="s">
        <v>19</v>
      </c>
    </row>
    <row r="263" spans="2:16" ht="35.1" customHeight="1">
      <c r="B263" s="1"/>
      <c r="C263" s="1"/>
      <c r="D263" s="1"/>
      <c r="E263" s="1"/>
      <c r="F263" s="15"/>
      <c r="G263" s="14"/>
      <c r="H263" s="14"/>
      <c r="I263" s="15"/>
      <c r="J263" s="1"/>
      <c r="K263" s="14"/>
      <c r="L263" s="1"/>
      <c r="M263" s="1"/>
      <c r="N263" s="14"/>
      <c r="O263" s="1"/>
      <c r="P263" s="1"/>
    </row>
    <row r="264" spans="2:16" ht="35.1" customHeight="1">
      <c r="B264" s="1" t="s">
        <v>42</v>
      </c>
      <c r="C264" s="1"/>
      <c r="D264" s="1"/>
      <c r="E264" s="1"/>
      <c r="F264" s="1"/>
      <c r="G264" s="14">
        <v>3.1980000000000001E-2</v>
      </c>
      <c r="H264" s="1"/>
      <c r="I264" s="1"/>
      <c r="J264" s="1"/>
      <c r="K264" s="12" t="s">
        <v>15</v>
      </c>
      <c r="L264" s="14"/>
      <c r="M264" s="1"/>
      <c r="N264" s="14">
        <f>SUM(G264:K264)</f>
        <v>3.1980000000000001E-2</v>
      </c>
      <c r="O264" s="14"/>
      <c r="P264" s="1" t="s">
        <v>19</v>
      </c>
    </row>
    <row r="265" spans="2:16" ht="35.1" customHeight="1"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4"/>
      <c r="M265" s="1"/>
      <c r="N265" s="26"/>
      <c r="O265" s="1"/>
      <c r="P265" s="1"/>
    </row>
    <row r="266" spans="2:16" ht="35.1" customHeight="1">
      <c r="B266" s="1" t="s">
        <v>43</v>
      </c>
      <c r="C266" s="1"/>
      <c r="D266" s="1"/>
      <c r="E266" s="1"/>
      <c r="F266" s="1"/>
      <c r="G266" s="12" t="s">
        <v>15</v>
      </c>
      <c r="H266" s="1"/>
      <c r="I266" s="1"/>
      <c r="J266" s="1"/>
      <c r="K266" s="14">
        <f>+K226</f>
        <v>0.25369999999999998</v>
      </c>
      <c r="L266" s="1"/>
      <c r="M266" s="1"/>
      <c r="N266" s="14">
        <f>SUM(G266:K266)</f>
        <v>0.25369999999999998</v>
      </c>
      <c r="O266" s="1"/>
      <c r="P266" s="1" t="s">
        <v>19</v>
      </c>
    </row>
    <row r="267" spans="2:16" ht="35.1" customHeight="1"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2:16" ht="35.1" customHeight="1">
      <c r="B268" s="1"/>
      <c r="C268" s="1"/>
      <c r="D268" s="1"/>
      <c r="E268" s="1"/>
      <c r="F268" s="1"/>
      <c r="G268" s="12"/>
      <c r="H268" s="1"/>
      <c r="I268" s="1"/>
      <c r="J268" s="1"/>
      <c r="K268" s="13"/>
      <c r="L268" s="1"/>
      <c r="M268" s="1"/>
      <c r="N268" s="13"/>
      <c r="O268" s="1"/>
      <c r="P268" s="1"/>
    </row>
    <row r="269" spans="2:16" ht="35.1" customHeight="1">
      <c r="B269" s="1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2:16" ht="35.1" customHeight="1">
      <c r="B270" s="1"/>
      <c r="C270" s="1"/>
      <c r="D270" s="1"/>
      <c r="E270" s="1"/>
      <c r="F270" s="13"/>
      <c r="G270" s="13"/>
      <c r="H270" s="1"/>
      <c r="I270" s="14"/>
      <c r="J270" s="1"/>
      <c r="K270" s="14"/>
      <c r="L270" s="1"/>
      <c r="M270" s="1"/>
      <c r="N270" s="13"/>
      <c r="O270" s="1"/>
      <c r="P270" s="1"/>
    </row>
    <row r="271" spans="2:16" ht="35.1" customHeight="1">
      <c r="B271" s="1"/>
      <c r="C271" s="1"/>
      <c r="D271" s="1"/>
      <c r="E271" s="1"/>
      <c r="F271" s="1"/>
      <c r="G271" s="13"/>
      <c r="H271" s="1"/>
      <c r="I271" s="1"/>
      <c r="J271" s="1"/>
      <c r="K271" s="12"/>
      <c r="L271" s="14"/>
      <c r="M271" s="1"/>
      <c r="N271" s="13"/>
      <c r="O271" s="14"/>
      <c r="P271" s="1"/>
    </row>
    <row r="272" spans="2:16" ht="35.1" customHeight="1">
      <c r="B272" s="1"/>
      <c r="C272" s="1"/>
      <c r="D272" s="1"/>
      <c r="E272" s="1"/>
      <c r="F272" s="15"/>
      <c r="G272" s="14"/>
      <c r="H272" s="14"/>
      <c r="I272" s="14"/>
      <c r="J272" s="1"/>
      <c r="K272" s="14"/>
      <c r="L272" s="1"/>
      <c r="M272" s="1"/>
      <c r="N272" s="14"/>
      <c r="O272" s="1"/>
      <c r="P272" s="1"/>
    </row>
    <row r="273" spans="2:16" ht="35.1" customHeight="1">
      <c r="B273" s="1"/>
      <c r="C273" s="1"/>
      <c r="D273" s="1"/>
      <c r="E273" s="1"/>
      <c r="F273" s="14"/>
      <c r="G273" s="14"/>
      <c r="H273" s="14"/>
      <c r="I273" s="1"/>
      <c r="J273" s="1"/>
      <c r="K273" s="14"/>
      <c r="L273" s="1"/>
      <c r="M273" s="1"/>
      <c r="N273" s="14"/>
      <c r="O273" s="1"/>
      <c r="P273" s="14"/>
    </row>
    <row r="274" spans="2:16" ht="35.1" customHeight="1">
      <c r="B274" s="1"/>
      <c r="C274" s="1"/>
      <c r="D274" s="1"/>
      <c r="E274" s="1"/>
      <c r="F274" s="1"/>
      <c r="G274" s="14"/>
      <c r="H274" s="14"/>
      <c r="I274" s="1"/>
      <c r="J274" s="1"/>
      <c r="K274" s="14"/>
      <c r="L274" s="14"/>
      <c r="M274" s="1"/>
      <c r="N274" s="14"/>
      <c r="O274" s="1"/>
      <c r="P274" s="1"/>
    </row>
    <row r="275" spans="2:16" ht="35.1" customHeight="1">
      <c r="B275" s="1"/>
      <c r="C275" s="1"/>
      <c r="D275" s="1"/>
      <c r="E275" s="1"/>
      <c r="F275" s="1"/>
      <c r="G275" s="12"/>
      <c r="H275" s="1"/>
      <c r="I275" s="1"/>
      <c r="J275" s="1"/>
      <c r="K275" s="14"/>
      <c r="L275" s="1"/>
      <c r="M275" s="1"/>
      <c r="N275" s="14"/>
      <c r="O275" s="1"/>
      <c r="P275" s="1"/>
    </row>
    <row r="276" spans="2:16" ht="35.1" customHeight="1"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2:16" ht="35.1" customHeight="1"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2:16" ht="35.1" customHeight="1">
      <c r="B278" s="1"/>
      <c r="C278" s="1"/>
      <c r="D278" s="1"/>
      <c r="E278" s="1"/>
      <c r="F278" s="1"/>
      <c r="G278" s="1" t="str">
        <f>+G239</f>
        <v>This Filing Effective for the Billing Month of December 2019</v>
      </c>
      <c r="H278" s="1"/>
      <c r="I278" s="1"/>
      <c r="J278" s="1"/>
      <c r="K278" s="12"/>
      <c r="L278" s="1"/>
      <c r="M278" s="1"/>
      <c r="N278" s="14"/>
      <c r="O278" s="1"/>
      <c r="P278" s="1"/>
    </row>
    <row r="279" spans="2:16" ht="35.1" customHeight="1">
      <c r="B279" s="19" t="str">
        <f>+B240</f>
        <v>Filed 11-01-19</v>
      </c>
      <c r="C279" s="1"/>
      <c r="D279" s="1"/>
      <c r="E279" s="1"/>
      <c r="F279" s="1"/>
      <c r="G279" s="14" t="str">
        <f>+G240</f>
        <v>Superseding Filing Effective With the Billing Month of September 2019</v>
      </c>
      <c r="H279" s="1"/>
      <c r="I279" s="1"/>
      <c r="J279" s="1"/>
      <c r="K279" s="12"/>
      <c r="L279" s="1"/>
      <c r="M279" s="1"/>
      <c r="N279" s="14"/>
      <c r="O279" s="1"/>
      <c r="P279" s="1"/>
    </row>
    <row r="280" spans="2:16" ht="35.1" customHeight="1">
      <c r="B280" s="1"/>
      <c r="C280" s="1"/>
      <c r="D280" s="1"/>
      <c r="E280" s="1"/>
      <c r="F280" s="1"/>
      <c r="G280" s="14"/>
      <c r="H280" s="1"/>
      <c r="I280" s="1"/>
      <c r="J280" s="1"/>
      <c r="K280" s="12"/>
      <c r="L280" s="1"/>
      <c r="M280" s="1"/>
      <c r="N280" s="14"/>
      <c r="O280" s="1"/>
      <c r="P280" s="1"/>
    </row>
    <row r="281" spans="2:16" ht="35.1" customHeight="1">
      <c r="B281" s="1"/>
      <c r="C281" s="1"/>
      <c r="D281" s="1"/>
      <c r="E281" s="1"/>
      <c r="F281" s="1"/>
      <c r="G281" s="14"/>
      <c r="H281" s="1"/>
      <c r="I281" s="1"/>
      <c r="J281" s="1"/>
      <c r="K281" s="12"/>
      <c r="L281" s="1"/>
      <c r="M281" s="1"/>
      <c r="N281" s="14"/>
      <c r="O281" s="1"/>
      <c r="P281" s="1"/>
    </row>
    <row r="282" spans="2:16" ht="35.1" customHeight="1">
      <c r="B282" s="1"/>
      <c r="C282" s="1"/>
      <c r="D282" s="1"/>
      <c r="E282" s="1"/>
      <c r="F282" s="1"/>
      <c r="G282" s="14"/>
      <c r="H282" s="1"/>
      <c r="I282" s="1"/>
      <c r="J282" s="1"/>
      <c r="K282" s="12"/>
      <c r="L282" s="1"/>
      <c r="M282" s="1"/>
      <c r="N282" s="14"/>
      <c r="O282" s="1"/>
      <c r="P282" s="1"/>
    </row>
    <row r="283" spans="2:16" ht="35.1" customHeight="1">
      <c r="B283" s="31"/>
      <c r="C283" s="31"/>
      <c r="D283" s="31"/>
      <c r="E283" s="31"/>
      <c r="F283" s="31"/>
      <c r="G283" s="30" t="s">
        <v>36</v>
      </c>
      <c r="H283" s="31"/>
      <c r="I283" s="31"/>
      <c r="J283" s="31"/>
      <c r="K283" s="42"/>
      <c r="L283" s="31"/>
      <c r="M283" s="31"/>
      <c r="N283" s="46"/>
      <c r="O283" s="31"/>
      <c r="P283" s="35" t="s">
        <v>86</v>
      </c>
    </row>
    <row r="284" spans="2:16" ht="35.1" customHeight="1">
      <c r="B284" s="31"/>
      <c r="C284" s="31"/>
      <c r="D284" s="31"/>
      <c r="E284" s="31"/>
      <c r="F284" s="31"/>
      <c r="G284" s="30" t="s">
        <v>0</v>
      </c>
      <c r="H284" s="31"/>
      <c r="I284" s="31"/>
      <c r="J284" s="31"/>
      <c r="K284" s="42"/>
      <c r="L284" s="31"/>
      <c r="M284" s="31"/>
      <c r="N284" s="46"/>
      <c r="O284" s="31"/>
      <c r="P284" s="31"/>
    </row>
    <row r="285" spans="2:16" ht="35.1" customHeight="1">
      <c r="B285" s="31"/>
      <c r="C285" s="31"/>
      <c r="D285" s="31"/>
      <c r="E285" s="31"/>
      <c r="F285" s="31"/>
      <c r="G285" s="30" t="s">
        <v>1</v>
      </c>
      <c r="H285" s="31"/>
      <c r="I285" s="31"/>
      <c r="J285" s="31"/>
      <c r="K285" s="42"/>
      <c r="L285" s="31"/>
      <c r="M285" s="31"/>
      <c r="N285" s="46"/>
      <c r="O285" s="31"/>
      <c r="P285" s="31"/>
    </row>
    <row r="286" spans="2:16" ht="35.1" customHeight="1">
      <c r="B286" s="31"/>
      <c r="C286" s="31"/>
      <c r="D286" s="31"/>
      <c r="E286" s="31"/>
      <c r="F286" s="31"/>
      <c r="G286" s="77" t="s">
        <v>136</v>
      </c>
      <c r="H286" s="31"/>
      <c r="I286" s="31"/>
      <c r="J286" s="31"/>
      <c r="K286" s="42"/>
      <c r="L286" s="31"/>
      <c r="M286" s="31"/>
      <c r="N286" s="46"/>
      <c r="O286" s="31"/>
      <c r="P286" s="31"/>
    </row>
    <row r="287" spans="2:16" ht="35.1" customHeight="1">
      <c r="B287" s="50"/>
      <c r="C287" s="31"/>
      <c r="D287" s="31"/>
      <c r="E287" s="31"/>
      <c r="F287" s="31"/>
      <c r="G287" s="46"/>
      <c r="H287" s="31"/>
      <c r="I287" s="31"/>
      <c r="J287" s="31"/>
      <c r="K287" s="42"/>
      <c r="L287" s="31"/>
      <c r="M287" s="31"/>
      <c r="N287" s="46"/>
      <c r="O287" s="31"/>
      <c r="P287" s="31"/>
    </row>
    <row r="288" spans="2:16" ht="35.1" customHeight="1" thickBot="1">
      <c r="B288" s="51"/>
      <c r="C288" s="51"/>
      <c r="D288" s="51"/>
      <c r="E288" s="51"/>
      <c r="F288" s="51"/>
      <c r="G288" s="51"/>
      <c r="H288" s="51"/>
      <c r="I288" s="51"/>
      <c r="J288" s="51"/>
      <c r="K288" s="51"/>
      <c r="L288" s="52"/>
      <c r="M288" s="52"/>
      <c r="N288" s="53"/>
      <c r="O288" s="52"/>
      <c r="P288" s="52"/>
    </row>
    <row r="289" spans="2:16" ht="35.1" customHeight="1" thickTop="1">
      <c r="B289" s="30"/>
      <c r="C289" s="43"/>
      <c r="D289" s="43"/>
      <c r="E289" s="43"/>
      <c r="F289" s="43"/>
      <c r="G289" s="43"/>
      <c r="H289" s="43"/>
      <c r="I289" s="43"/>
      <c r="J289" s="43"/>
      <c r="K289" s="43"/>
      <c r="L289" s="37"/>
      <c r="M289" s="54"/>
      <c r="N289" s="54"/>
      <c r="O289" s="37"/>
      <c r="P289" s="37"/>
    </row>
    <row r="290" spans="2:16" ht="35.1" customHeight="1">
      <c r="B290" s="30"/>
      <c r="C290" s="43"/>
      <c r="D290" s="43"/>
      <c r="E290" s="43"/>
      <c r="F290" s="43"/>
      <c r="G290" s="30"/>
      <c r="H290" s="43"/>
      <c r="I290" s="43"/>
      <c r="J290" s="43"/>
      <c r="K290" s="43"/>
      <c r="L290" s="37"/>
      <c r="M290" s="54"/>
      <c r="N290" s="54"/>
      <c r="O290" s="37"/>
      <c r="P290" s="37"/>
    </row>
    <row r="291" spans="2:16" ht="35.1" customHeight="1">
      <c r="B291" s="30"/>
      <c r="C291" s="43"/>
      <c r="D291" s="43"/>
      <c r="E291" s="43"/>
      <c r="F291" s="43"/>
      <c r="G291" s="30"/>
      <c r="H291" s="43"/>
      <c r="I291" s="43"/>
      <c r="J291" s="43"/>
      <c r="K291" s="43"/>
      <c r="L291" s="37"/>
      <c r="M291" s="54"/>
      <c r="N291" s="54"/>
      <c r="O291" s="37"/>
      <c r="P291" s="37"/>
    </row>
    <row r="292" spans="2:16" ht="35.1" customHeight="1">
      <c r="B292" s="30"/>
      <c r="C292" s="43"/>
      <c r="D292" s="43"/>
      <c r="E292" s="43"/>
      <c r="F292" s="43"/>
      <c r="G292" s="30"/>
      <c r="H292" s="43"/>
      <c r="I292" s="43"/>
      <c r="J292" s="43"/>
      <c r="K292" s="43"/>
      <c r="L292" s="37"/>
      <c r="M292" s="54"/>
      <c r="N292" s="54"/>
      <c r="O292" s="37"/>
      <c r="P292" s="37"/>
    </row>
    <row r="293" spans="2:16" ht="35.1" customHeight="1">
      <c r="B293" s="43"/>
      <c r="C293" s="43"/>
      <c r="D293" s="43"/>
      <c r="E293" s="43"/>
      <c r="F293" s="43"/>
      <c r="G293" s="30"/>
      <c r="H293" s="43"/>
      <c r="I293" s="43"/>
      <c r="J293" s="43"/>
      <c r="K293" s="43"/>
      <c r="L293" s="37"/>
      <c r="M293" s="54"/>
      <c r="N293" s="54"/>
      <c r="O293" s="37"/>
      <c r="P293" s="37"/>
    </row>
    <row r="294" spans="2:16" ht="35.1" customHeight="1">
      <c r="B294" s="43"/>
      <c r="C294" s="43"/>
      <c r="D294" s="43"/>
      <c r="E294" s="43"/>
      <c r="F294" s="43"/>
      <c r="G294" s="42"/>
      <c r="H294" s="31"/>
      <c r="I294" s="31"/>
      <c r="J294" s="31"/>
      <c r="K294" s="42"/>
      <c r="L294" s="31"/>
      <c r="M294" s="31"/>
      <c r="N294" s="42"/>
      <c r="O294" s="37"/>
      <c r="P294" s="37"/>
    </row>
    <row r="295" spans="2:16" ht="35.1" customHeight="1">
      <c r="B295" s="43"/>
      <c r="C295" s="43"/>
      <c r="D295" s="43"/>
      <c r="E295" s="43"/>
      <c r="F295" s="43"/>
      <c r="G295" s="42"/>
      <c r="H295" s="31"/>
      <c r="I295" s="31"/>
      <c r="J295" s="31"/>
      <c r="K295" s="42"/>
      <c r="L295" s="31"/>
      <c r="M295" s="31"/>
      <c r="N295" s="42" t="s">
        <v>12</v>
      </c>
      <c r="O295" s="37"/>
      <c r="P295" s="37"/>
    </row>
    <row r="296" spans="2:16" ht="35.1" customHeight="1">
      <c r="B296" s="43"/>
      <c r="C296" s="43"/>
      <c r="D296" s="43"/>
      <c r="E296" s="43"/>
      <c r="F296" s="43"/>
      <c r="G296" s="55"/>
      <c r="H296" s="43"/>
      <c r="I296" s="43"/>
      <c r="J296" s="43"/>
      <c r="K296" s="43"/>
      <c r="L296" s="37"/>
      <c r="M296" s="37"/>
      <c r="N296" s="55"/>
      <c r="O296" s="37"/>
      <c r="P296" s="37"/>
    </row>
    <row r="297" spans="2:16" ht="35.1" customHeight="1">
      <c r="B297" s="31" t="s">
        <v>87</v>
      </c>
      <c r="C297" s="43"/>
      <c r="D297" s="43"/>
      <c r="E297" s="43"/>
      <c r="F297" s="43"/>
      <c r="G297" s="43"/>
      <c r="H297" s="43"/>
      <c r="I297" s="43"/>
      <c r="J297" s="43"/>
      <c r="K297" s="43"/>
      <c r="L297" s="37"/>
      <c r="M297" s="56"/>
      <c r="N297" s="56"/>
      <c r="O297" s="37"/>
      <c r="P297" s="37"/>
    </row>
    <row r="298" spans="2:16" ht="35.1" customHeight="1">
      <c r="B298" s="31"/>
      <c r="C298" s="43"/>
      <c r="D298" s="43"/>
      <c r="E298" s="43"/>
      <c r="F298" s="43"/>
      <c r="G298" s="57"/>
      <c r="H298" s="43"/>
      <c r="I298" s="37"/>
      <c r="J298" s="43"/>
      <c r="K298" s="57"/>
      <c r="L298" s="37"/>
      <c r="M298" s="37"/>
      <c r="N298" s="57"/>
      <c r="O298" s="37"/>
      <c r="P298" s="37"/>
    </row>
    <row r="299" spans="2:16" ht="35.1" customHeight="1">
      <c r="B299" s="31" t="s">
        <v>88</v>
      </c>
      <c r="C299" s="43"/>
      <c r="D299" s="43"/>
      <c r="E299" s="43"/>
      <c r="F299" s="43"/>
      <c r="G299" s="43"/>
      <c r="H299" s="43"/>
      <c r="I299" s="43"/>
      <c r="J299" s="43"/>
      <c r="K299" s="43"/>
      <c r="L299" s="37"/>
      <c r="M299" s="37"/>
      <c r="N299" s="37"/>
      <c r="O299" s="37"/>
      <c r="P299" s="37"/>
    </row>
    <row r="300" spans="2:16" ht="35.1" customHeight="1">
      <c r="B300" s="31"/>
      <c r="C300" s="43"/>
      <c r="D300" s="43"/>
      <c r="E300" s="43"/>
      <c r="F300" s="43"/>
      <c r="G300" s="55"/>
      <c r="H300" s="43"/>
      <c r="I300" s="43"/>
      <c r="J300" s="43"/>
      <c r="K300" s="57" t="s">
        <v>15</v>
      </c>
      <c r="L300" s="37"/>
      <c r="M300" s="37"/>
      <c r="N300" s="31" t="s">
        <v>89</v>
      </c>
      <c r="O300" s="37"/>
      <c r="P300" s="37"/>
    </row>
    <row r="301" spans="2:16" ht="35.1" customHeight="1">
      <c r="B301" s="31" t="s">
        <v>14</v>
      </c>
      <c r="C301" s="43"/>
      <c r="D301" s="43"/>
      <c r="E301" s="43"/>
      <c r="F301" s="43"/>
      <c r="G301" s="43"/>
      <c r="H301" s="43"/>
      <c r="I301" s="43"/>
      <c r="J301" s="43"/>
      <c r="K301" s="43"/>
      <c r="L301" s="37"/>
      <c r="M301" s="37"/>
      <c r="N301" s="37"/>
      <c r="O301" s="37"/>
      <c r="P301" s="37"/>
    </row>
    <row r="302" spans="2:16" ht="35.1" customHeight="1">
      <c r="B302" s="31" t="s">
        <v>76</v>
      </c>
      <c r="C302" s="40"/>
      <c r="D302" s="40"/>
      <c r="E302" s="43"/>
      <c r="F302" s="43"/>
      <c r="G302" s="43"/>
      <c r="H302" s="43"/>
      <c r="I302" s="43"/>
      <c r="J302" s="43"/>
      <c r="K302" s="54"/>
      <c r="L302" s="37"/>
      <c r="M302" s="58"/>
      <c r="N302" s="57"/>
      <c r="O302" s="37"/>
      <c r="P302" s="37"/>
    </row>
    <row r="303" spans="2:16" ht="35.1" customHeight="1">
      <c r="B303" s="31" t="s">
        <v>77</v>
      </c>
      <c r="C303" s="40"/>
      <c r="D303" s="40"/>
      <c r="E303" s="43"/>
      <c r="F303" s="43"/>
      <c r="G303" s="55"/>
      <c r="H303" s="43"/>
      <c r="I303" s="43"/>
      <c r="J303" s="43"/>
      <c r="K303" s="43"/>
      <c r="L303" s="37"/>
      <c r="M303" s="37"/>
      <c r="N303" s="59">
        <v>601.28</v>
      </c>
      <c r="O303" s="60"/>
      <c r="P303" s="60" t="s">
        <v>16</v>
      </c>
    </row>
    <row r="304" spans="2:16" ht="35.1" customHeight="1">
      <c r="B304" s="31" t="s">
        <v>78</v>
      </c>
      <c r="C304" s="40"/>
      <c r="D304" s="40"/>
      <c r="E304" s="43"/>
      <c r="F304" s="43"/>
      <c r="G304" s="54"/>
      <c r="H304" s="43"/>
      <c r="I304" s="43"/>
      <c r="J304" s="43"/>
      <c r="K304" s="43"/>
      <c r="L304" s="37"/>
      <c r="M304" s="54"/>
      <c r="N304" s="59">
        <v>601.28</v>
      </c>
      <c r="O304" s="60"/>
      <c r="P304" s="60" t="s">
        <v>16</v>
      </c>
    </row>
    <row r="305" spans="2:16" ht="35.1" customHeight="1">
      <c r="B305" s="31"/>
      <c r="C305" s="40"/>
      <c r="D305" s="40"/>
      <c r="E305" s="43"/>
      <c r="F305" s="43"/>
      <c r="G305" s="61"/>
      <c r="H305" s="43"/>
      <c r="I305" s="43"/>
      <c r="J305" s="43"/>
      <c r="K305" s="61"/>
      <c r="L305" s="37"/>
      <c r="M305" s="37"/>
      <c r="N305" s="59">
        <v>601.28</v>
      </c>
      <c r="O305" s="60"/>
      <c r="P305" s="60" t="s">
        <v>16</v>
      </c>
    </row>
    <row r="306" spans="2:16" ht="35.1" customHeight="1">
      <c r="B306" s="31" t="s">
        <v>42</v>
      </c>
      <c r="C306" s="40"/>
      <c r="D306" s="40"/>
      <c r="E306" s="43"/>
      <c r="F306" s="43"/>
      <c r="G306" s="43"/>
      <c r="H306" s="43"/>
      <c r="I306" s="43"/>
      <c r="J306" s="43"/>
      <c r="K306" s="54"/>
      <c r="L306" s="37"/>
      <c r="M306" s="54"/>
      <c r="N306" s="62"/>
      <c r="O306" s="60"/>
      <c r="P306" s="60"/>
    </row>
    <row r="307" spans="2:16" ht="35.1" customHeight="1">
      <c r="B307" s="31" t="s">
        <v>76</v>
      </c>
      <c r="C307" s="40"/>
      <c r="D307" s="40"/>
      <c r="E307" s="43"/>
      <c r="F307" s="43"/>
      <c r="G307" s="43"/>
      <c r="H307" s="43"/>
      <c r="I307" s="43"/>
      <c r="J307" s="43"/>
      <c r="K307" s="43"/>
      <c r="L307" s="37"/>
      <c r="M307" s="37"/>
      <c r="N307" s="63"/>
      <c r="O307" s="60"/>
      <c r="P307" s="60"/>
    </row>
    <row r="308" spans="2:16" ht="35.1" customHeight="1">
      <c r="B308" s="31" t="s">
        <v>77</v>
      </c>
      <c r="C308" s="40"/>
      <c r="D308" s="40"/>
      <c r="E308" s="43"/>
      <c r="F308" s="43"/>
      <c r="G308" s="43"/>
      <c r="H308" s="43"/>
      <c r="I308" s="43"/>
      <c r="J308" s="43"/>
      <c r="K308" s="55"/>
      <c r="L308" s="37"/>
      <c r="M308" s="37"/>
      <c r="N308" s="62">
        <v>5.0360000000000002E-2</v>
      </c>
      <c r="O308" s="60"/>
      <c r="P308" s="60" t="s">
        <v>19</v>
      </c>
    </row>
    <row r="309" spans="2:16" ht="35.1" customHeight="1">
      <c r="B309" s="31" t="s">
        <v>78</v>
      </c>
      <c r="C309" s="40"/>
      <c r="D309" s="40"/>
      <c r="E309" s="43"/>
      <c r="F309" s="43"/>
      <c r="G309" s="43"/>
      <c r="H309" s="43"/>
      <c r="I309" s="43"/>
      <c r="J309" s="43"/>
      <c r="K309" s="43"/>
      <c r="L309" s="37"/>
      <c r="M309" s="37"/>
      <c r="N309" s="62">
        <v>3.5130000000000002E-2</v>
      </c>
      <c r="O309" s="60"/>
      <c r="P309" s="60" t="s">
        <v>19</v>
      </c>
    </row>
    <row r="310" spans="2:16" ht="35.1" customHeight="1">
      <c r="B310" s="31"/>
      <c r="C310" s="40"/>
      <c r="D310" s="40"/>
      <c r="E310" s="43"/>
      <c r="F310" s="43"/>
      <c r="G310" s="43"/>
      <c r="H310" s="43"/>
      <c r="I310" s="43"/>
      <c r="J310" s="43"/>
      <c r="K310" s="43"/>
      <c r="L310" s="37"/>
      <c r="M310" s="37"/>
      <c r="N310" s="62">
        <v>3.0980000000000001E-2</v>
      </c>
      <c r="O310" s="60"/>
      <c r="P310" s="60" t="s">
        <v>19</v>
      </c>
    </row>
    <row r="311" spans="2:16" ht="35.1" customHeight="1">
      <c r="B311" s="31" t="s">
        <v>79</v>
      </c>
      <c r="C311" s="40"/>
      <c r="D311" s="40"/>
      <c r="E311" s="43"/>
      <c r="F311" s="43"/>
      <c r="G311" s="43"/>
      <c r="H311" s="43"/>
      <c r="I311" s="43"/>
      <c r="J311" s="43"/>
      <c r="K311" s="43"/>
      <c r="L311" s="37"/>
      <c r="M311" s="37"/>
      <c r="N311" s="62"/>
      <c r="O311" s="60"/>
      <c r="P311" s="60"/>
    </row>
    <row r="312" spans="2:16" ht="35.1" customHeight="1">
      <c r="B312" s="31" t="s">
        <v>80</v>
      </c>
      <c r="C312" s="40"/>
      <c r="D312" s="40"/>
      <c r="E312" s="43"/>
      <c r="F312" s="43"/>
      <c r="G312" s="43"/>
      <c r="H312" s="43"/>
      <c r="I312" s="43"/>
      <c r="J312" s="43"/>
      <c r="K312" s="43"/>
      <c r="L312" s="37"/>
      <c r="M312" s="58"/>
      <c r="N312" s="47">
        <v>0.34300000000000003</v>
      </c>
      <c r="O312" s="60"/>
      <c r="P312" s="60" t="s">
        <v>19</v>
      </c>
    </row>
    <row r="313" spans="2:16" ht="35.1" customHeight="1">
      <c r="B313" s="31" t="s">
        <v>81</v>
      </c>
      <c r="C313" s="40"/>
      <c r="D313" s="40"/>
      <c r="E313" s="43"/>
      <c r="F313" s="43"/>
      <c r="G313" s="55"/>
      <c r="H313" s="43"/>
      <c r="I313" s="43"/>
      <c r="J313" s="43"/>
      <c r="K313" s="43"/>
      <c r="L313" s="37"/>
      <c r="M313" s="37"/>
      <c r="N313" s="47">
        <v>0.34300000000000003</v>
      </c>
      <c r="O313" s="60"/>
      <c r="P313" s="60" t="s">
        <v>19</v>
      </c>
    </row>
    <row r="314" spans="2:16" ht="35.1" customHeight="1">
      <c r="B314" s="31" t="s">
        <v>82</v>
      </c>
      <c r="C314" s="40"/>
      <c r="D314" s="40"/>
      <c r="E314" s="43"/>
      <c r="F314" s="43"/>
      <c r="G314" s="43"/>
      <c r="H314" s="43"/>
      <c r="I314" s="43"/>
      <c r="J314" s="43"/>
      <c r="K314" s="43"/>
      <c r="L314" s="37"/>
      <c r="M314" s="54"/>
      <c r="N314" s="47">
        <v>0.34300000000000003</v>
      </c>
      <c r="O314" s="60"/>
      <c r="P314" s="60" t="s">
        <v>19</v>
      </c>
    </row>
    <row r="315" spans="2:16" ht="35.1" customHeight="1">
      <c r="B315" s="31" t="s">
        <v>83</v>
      </c>
      <c r="C315" s="40"/>
      <c r="D315" s="40"/>
      <c r="E315" s="43"/>
      <c r="F315" s="43"/>
      <c r="G315" s="43"/>
      <c r="H315" s="43"/>
      <c r="I315" s="61"/>
      <c r="J315" s="43"/>
      <c r="K315" s="61"/>
      <c r="L315" s="37"/>
      <c r="M315" s="54"/>
      <c r="N315" s="47">
        <v>0.34300000000000003</v>
      </c>
      <c r="O315" s="60"/>
      <c r="P315" s="60" t="s">
        <v>19</v>
      </c>
    </row>
    <row r="316" spans="2:16" ht="35.1" customHeight="1">
      <c r="B316" s="31" t="s">
        <v>84</v>
      </c>
      <c r="C316" s="40"/>
      <c r="D316" s="40"/>
      <c r="E316" s="43"/>
      <c r="F316" s="43"/>
      <c r="G316" s="43"/>
      <c r="H316" s="43"/>
      <c r="I316" s="43"/>
      <c r="J316" s="43"/>
      <c r="K316" s="43"/>
      <c r="L316" s="37"/>
      <c r="M316" s="54"/>
      <c r="N316" s="47">
        <v>0.34300000000000003</v>
      </c>
      <c r="O316" s="60"/>
      <c r="P316" s="60" t="s">
        <v>19</v>
      </c>
    </row>
    <row r="317" spans="2:16" ht="35.1" customHeight="1">
      <c r="B317" s="31" t="s">
        <v>85</v>
      </c>
      <c r="C317" s="40"/>
      <c r="D317" s="40"/>
      <c r="E317" s="43"/>
      <c r="F317" s="43"/>
      <c r="G317" s="43"/>
      <c r="H317" s="43"/>
      <c r="I317" s="43"/>
      <c r="J317" s="43"/>
      <c r="K317" s="61"/>
      <c r="L317" s="37"/>
      <c r="M317" s="54"/>
      <c r="N317" s="47">
        <v>0.34300000000000003</v>
      </c>
      <c r="O317" s="60"/>
      <c r="P317" s="60" t="s">
        <v>19</v>
      </c>
    </row>
    <row r="318" spans="2:16" ht="35.1" customHeight="1">
      <c r="B318" s="40"/>
      <c r="C318" s="40"/>
      <c r="D318" s="40"/>
      <c r="E318" s="43"/>
      <c r="F318" s="43"/>
      <c r="G318" s="43"/>
      <c r="H318" s="43"/>
      <c r="I318" s="43"/>
      <c r="J318" s="43"/>
      <c r="K318" s="43"/>
      <c r="L318" s="37"/>
      <c r="M318" s="54"/>
      <c r="N318" s="47"/>
      <c r="O318" s="60"/>
      <c r="P318" s="60"/>
    </row>
    <row r="319" spans="2:16" ht="35.1" customHeight="1">
      <c r="B319" s="31"/>
      <c r="C319" s="31"/>
      <c r="D319" s="31"/>
      <c r="E319" s="31"/>
      <c r="F319" s="31"/>
      <c r="G319" s="31"/>
      <c r="H319" s="31"/>
      <c r="I319" s="31"/>
      <c r="J319" s="31"/>
      <c r="K319" s="31"/>
      <c r="L319" s="31"/>
      <c r="M319" s="31"/>
      <c r="N319" s="31"/>
      <c r="O319" s="31"/>
      <c r="P319" s="31"/>
    </row>
    <row r="320" spans="2:16" ht="35.1" customHeight="1">
      <c r="B320" s="31"/>
      <c r="C320" s="31"/>
      <c r="D320" s="31"/>
      <c r="E320" s="31"/>
      <c r="F320" s="31"/>
      <c r="G320" s="42"/>
      <c r="H320" s="31"/>
      <c r="I320" s="31"/>
      <c r="J320" s="31"/>
      <c r="K320" s="45"/>
      <c r="L320" s="31"/>
      <c r="M320" s="31"/>
      <c r="N320" s="45"/>
      <c r="O320" s="31"/>
      <c r="P320" s="31"/>
    </row>
    <row r="321" spans="2:16" ht="35.1" customHeight="1">
      <c r="B321" s="40"/>
      <c r="C321" s="40"/>
      <c r="D321" s="40"/>
      <c r="E321" s="43"/>
      <c r="F321" s="43"/>
      <c r="G321" s="43"/>
      <c r="H321" s="43"/>
      <c r="I321" s="43"/>
      <c r="J321" s="43"/>
      <c r="K321" s="43"/>
      <c r="L321" s="37"/>
      <c r="M321" s="54"/>
      <c r="N321" s="54"/>
      <c r="O321" s="37"/>
      <c r="P321" s="37"/>
    </row>
    <row r="322" spans="2:16" ht="35.1" customHeight="1">
      <c r="B322" s="40"/>
      <c r="C322" s="40"/>
      <c r="D322" s="40"/>
      <c r="E322" s="43"/>
      <c r="F322" s="43"/>
      <c r="G322" s="43"/>
      <c r="H322" s="43"/>
      <c r="I322" s="43"/>
      <c r="J322" s="43"/>
      <c r="K322" s="43"/>
      <c r="L322" s="37"/>
      <c r="M322" s="54"/>
      <c r="N322" s="54"/>
      <c r="O322" s="37"/>
      <c r="P322" s="37"/>
    </row>
    <row r="323" spans="2:16" ht="35.1" customHeight="1">
      <c r="B323" s="64"/>
      <c r="C323" s="40"/>
      <c r="D323" s="40"/>
      <c r="E323" s="43"/>
      <c r="F323" s="43"/>
      <c r="G323" s="43"/>
      <c r="H323" s="43"/>
      <c r="I323" s="43"/>
      <c r="J323" s="43"/>
      <c r="K323" s="43"/>
      <c r="L323" s="37"/>
      <c r="M323" s="54"/>
      <c r="N323" s="54"/>
      <c r="O323" s="37"/>
      <c r="P323" s="37"/>
    </row>
    <row r="324" spans="2:16" ht="35.1" customHeight="1">
      <c r="B324" s="40"/>
      <c r="C324" s="40"/>
      <c r="D324" s="40"/>
      <c r="E324" s="43"/>
      <c r="F324" s="43"/>
      <c r="G324" s="31"/>
      <c r="H324" s="43"/>
      <c r="I324" s="43"/>
      <c r="J324" s="43"/>
      <c r="K324" s="43"/>
      <c r="L324" s="37"/>
      <c r="M324" s="54"/>
      <c r="N324" s="54"/>
      <c r="O324" s="37"/>
      <c r="P324" s="37"/>
    </row>
    <row r="325" spans="2:16" ht="35.1" customHeight="1">
      <c r="B325" s="48" t="s">
        <v>133</v>
      </c>
      <c r="C325" s="40"/>
      <c r="D325" s="40"/>
      <c r="E325" s="43"/>
      <c r="F325" s="65"/>
      <c r="G325" s="31" t="s">
        <v>134</v>
      </c>
      <c r="H325" s="43"/>
      <c r="I325" s="43"/>
      <c r="J325" s="43"/>
      <c r="K325" s="43"/>
      <c r="L325" s="37"/>
      <c r="M325" s="54"/>
      <c r="N325" s="54"/>
      <c r="O325" s="37"/>
      <c r="P325" s="37"/>
    </row>
    <row r="326" spans="2:16" ht="35.1" customHeight="1">
      <c r="B326" s="33"/>
      <c r="C326" s="40"/>
      <c r="D326" s="40"/>
      <c r="E326" s="43"/>
      <c r="F326" s="43"/>
      <c r="G326" s="46" t="s">
        <v>137</v>
      </c>
      <c r="H326" s="43"/>
      <c r="I326" s="43"/>
      <c r="J326" s="43"/>
      <c r="K326" s="43"/>
      <c r="L326" s="37"/>
      <c r="M326" s="54"/>
      <c r="N326" s="54"/>
      <c r="O326" s="37"/>
      <c r="P326" s="37"/>
    </row>
    <row r="329" spans="2:16" ht="35.1" customHeight="1">
      <c r="B329" s="40"/>
      <c r="C329" s="40"/>
      <c r="D329" s="40"/>
      <c r="E329" s="66" t="s">
        <v>90</v>
      </c>
      <c r="F329" s="40"/>
      <c r="G329" s="40"/>
      <c r="H329" s="40"/>
      <c r="I329" s="40"/>
      <c r="J329" s="40"/>
      <c r="K329" s="40"/>
      <c r="L329" s="40"/>
      <c r="M329" s="43"/>
      <c r="N329" s="36"/>
      <c r="O329" s="36"/>
      <c r="P329" s="37"/>
    </row>
    <row r="330" spans="2:16" ht="35.1" customHeight="1">
      <c r="B330" s="30"/>
      <c r="C330" s="40"/>
      <c r="D330" s="40"/>
      <c r="E330" s="30" t="s">
        <v>91</v>
      </c>
      <c r="F330" s="67"/>
      <c r="G330" s="40"/>
      <c r="H330" s="40"/>
      <c r="I330" s="40"/>
      <c r="J330" s="40"/>
      <c r="K330" s="40"/>
      <c r="L330" s="40"/>
      <c r="M330" s="43"/>
      <c r="N330" s="36"/>
      <c r="O330" s="36"/>
      <c r="P330" s="37"/>
    </row>
    <row r="331" spans="2:16" ht="35.1" customHeight="1">
      <c r="B331" s="30" t="s">
        <v>92</v>
      </c>
      <c r="C331" s="33"/>
      <c r="D331" s="33"/>
      <c r="E331" s="33"/>
      <c r="F331" s="33"/>
      <c r="G331" s="33"/>
      <c r="H331" s="33"/>
      <c r="I331" s="33"/>
      <c r="J331" s="33"/>
      <c r="K331" s="33"/>
      <c r="L331" s="37"/>
      <c r="M331" s="37"/>
      <c r="N331" s="37"/>
      <c r="O331" s="37"/>
      <c r="P331" s="60" t="s">
        <v>93</v>
      </c>
    </row>
    <row r="332" spans="2:16" ht="35.1" customHeight="1">
      <c r="B332" s="33"/>
      <c r="C332" s="33"/>
      <c r="D332" s="33"/>
      <c r="E332" s="33"/>
      <c r="F332" s="33"/>
      <c r="G332" s="33"/>
      <c r="H332" s="33"/>
      <c r="I332" s="33"/>
      <c r="J332" s="33"/>
      <c r="K332" s="33"/>
      <c r="L332" s="37"/>
      <c r="M332" s="37"/>
      <c r="N332" s="37"/>
      <c r="O332" s="37"/>
      <c r="P332" s="37"/>
    </row>
    <row r="333" spans="2:16" ht="35.1" customHeight="1">
      <c r="B333" s="68"/>
      <c r="C333" s="33"/>
      <c r="D333" s="33"/>
      <c r="E333" s="33"/>
      <c r="F333" s="33"/>
      <c r="G333" s="33"/>
      <c r="H333" s="33"/>
      <c r="I333" s="33"/>
      <c r="J333" s="33"/>
      <c r="K333" s="33"/>
      <c r="L333" s="37"/>
      <c r="M333" s="37"/>
      <c r="N333" s="37"/>
      <c r="O333" s="37"/>
      <c r="P333" s="37"/>
    </row>
    <row r="334" spans="2:16" ht="35.1" customHeight="1" thickBot="1">
      <c r="B334" s="51"/>
      <c r="C334" s="33"/>
      <c r="D334" s="33"/>
      <c r="E334" s="33"/>
      <c r="F334" s="33"/>
      <c r="G334" s="33"/>
      <c r="H334" s="33"/>
      <c r="I334" s="33"/>
      <c r="J334" s="33"/>
      <c r="K334" s="33"/>
      <c r="L334" s="37"/>
      <c r="M334" s="37"/>
      <c r="N334" s="37"/>
      <c r="O334" s="37"/>
      <c r="P334" s="37"/>
    </row>
    <row r="335" spans="2:16" ht="35.1" customHeight="1" thickTop="1">
      <c r="B335" s="43"/>
      <c r="C335" s="69"/>
      <c r="D335" s="69"/>
      <c r="E335" s="69"/>
      <c r="F335" s="69"/>
      <c r="G335" s="69"/>
      <c r="H335" s="69"/>
      <c r="I335" s="69"/>
      <c r="J335" s="69"/>
      <c r="K335" s="69"/>
      <c r="L335" s="70"/>
      <c r="M335" s="70"/>
      <c r="N335" s="70"/>
      <c r="O335" s="70"/>
      <c r="P335" s="70"/>
    </row>
    <row r="336" spans="2:16" ht="35.1" customHeight="1">
      <c r="B336" s="43"/>
      <c r="C336" s="43"/>
      <c r="D336" s="43"/>
      <c r="E336" s="43"/>
      <c r="F336" s="43"/>
      <c r="G336" s="43"/>
      <c r="H336" s="43"/>
      <c r="I336" s="43"/>
      <c r="J336" s="43"/>
      <c r="K336" s="43"/>
      <c r="L336" s="37"/>
      <c r="M336" s="37"/>
      <c r="N336" s="37"/>
      <c r="O336" s="37"/>
      <c r="P336" s="37"/>
    </row>
    <row r="337" spans="2:16" ht="35.1" customHeight="1">
      <c r="B337" s="71"/>
      <c r="C337" s="43"/>
      <c r="D337" s="43"/>
      <c r="E337" s="43"/>
      <c r="F337" s="43"/>
      <c r="G337" s="43"/>
      <c r="H337" s="43"/>
      <c r="I337" s="43"/>
      <c r="J337" s="43"/>
      <c r="K337" s="43"/>
      <c r="L337" s="37"/>
      <c r="M337" s="37"/>
      <c r="N337" s="37"/>
      <c r="O337" s="37"/>
      <c r="P337" s="37"/>
    </row>
    <row r="338" spans="2:16" ht="35.1" customHeight="1">
      <c r="B338" s="43"/>
      <c r="C338" s="34"/>
      <c r="D338" s="34"/>
      <c r="E338" s="34"/>
      <c r="F338" s="34"/>
      <c r="G338" s="34"/>
      <c r="H338" s="34"/>
      <c r="I338" s="34"/>
      <c r="J338" s="34"/>
      <c r="K338" s="34"/>
      <c r="L338" s="37"/>
      <c r="M338" s="37"/>
      <c r="N338" s="37"/>
      <c r="O338" s="37"/>
      <c r="P338" s="37"/>
    </row>
    <row r="339" spans="2:16" ht="35.1" customHeight="1">
      <c r="B339" s="64" t="s">
        <v>94</v>
      </c>
      <c r="C339" s="43"/>
      <c r="D339" s="43"/>
      <c r="E339" s="43"/>
      <c r="F339" s="43"/>
      <c r="G339" s="43"/>
      <c r="H339" s="43"/>
      <c r="I339" s="43"/>
      <c r="J339" s="43"/>
      <c r="K339" s="43"/>
      <c r="L339" s="37"/>
      <c r="M339" s="37"/>
      <c r="N339" s="37"/>
      <c r="O339" s="37"/>
      <c r="P339" s="37"/>
    </row>
    <row r="340" spans="2:16" ht="35.1" customHeight="1">
      <c r="B340" s="64"/>
      <c r="C340" s="64"/>
      <c r="D340" s="64"/>
      <c r="E340" s="64"/>
      <c r="F340" s="64"/>
      <c r="G340" s="64"/>
      <c r="H340" s="64"/>
      <c r="I340" s="64"/>
      <c r="J340" s="64" t="s">
        <v>95</v>
      </c>
      <c r="K340" s="64"/>
      <c r="L340" s="37"/>
      <c r="M340" s="37"/>
      <c r="N340" s="37"/>
      <c r="O340" s="37"/>
      <c r="P340" s="37"/>
    </row>
    <row r="341" spans="2:16" ht="35.1" customHeight="1">
      <c r="B341" s="64" t="s">
        <v>96</v>
      </c>
      <c r="C341" s="64"/>
      <c r="D341" s="64"/>
      <c r="E341" s="64"/>
      <c r="F341" s="64"/>
      <c r="G341" s="64"/>
      <c r="H341" s="64"/>
      <c r="I341" s="64"/>
      <c r="J341" s="64"/>
      <c r="K341" s="64"/>
      <c r="L341" s="37"/>
      <c r="M341" s="37"/>
      <c r="N341" s="37"/>
      <c r="O341" s="37"/>
      <c r="P341" s="37"/>
    </row>
    <row r="342" spans="2:16" ht="35.1" customHeight="1">
      <c r="B342" s="64"/>
      <c r="C342" s="64"/>
      <c r="D342" s="64"/>
      <c r="E342" s="64"/>
      <c r="F342" s="64"/>
      <c r="G342" s="64"/>
      <c r="H342" s="64"/>
      <c r="I342" s="64"/>
      <c r="J342" s="64" t="s">
        <v>97</v>
      </c>
      <c r="K342" s="64"/>
      <c r="L342" s="37"/>
      <c r="M342" s="37"/>
      <c r="N342" s="37"/>
      <c r="O342" s="37"/>
      <c r="P342" s="37"/>
    </row>
    <row r="343" spans="2:16" ht="35.1" customHeight="1">
      <c r="B343" s="64" t="s">
        <v>98</v>
      </c>
      <c r="C343" s="64"/>
      <c r="D343" s="64"/>
      <c r="E343" s="64"/>
      <c r="F343" s="64"/>
      <c r="G343" s="64"/>
      <c r="H343" s="64"/>
      <c r="I343" s="64"/>
      <c r="J343" s="64"/>
      <c r="K343" s="64"/>
      <c r="L343" s="37"/>
      <c r="M343" s="37"/>
      <c r="N343" s="37"/>
      <c r="O343" s="37"/>
      <c r="P343" s="37"/>
    </row>
    <row r="344" spans="2:16" ht="35.1" customHeight="1">
      <c r="B344" s="64"/>
      <c r="C344" s="64"/>
      <c r="D344" s="64"/>
      <c r="E344" s="64"/>
      <c r="F344" s="64"/>
      <c r="G344" s="64"/>
      <c r="H344" s="64"/>
      <c r="I344" s="64"/>
      <c r="J344" s="72">
        <v>1.1599999999999999</v>
      </c>
      <c r="K344" s="64"/>
      <c r="L344" s="37"/>
      <c r="M344" s="37"/>
      <c r="N344" s="37"/>
      <c r="O344" s="37"/>
      <c r="P344" s="37"/>
    </row>
    <row r="345" spans="2:16" ht="35.1" customHeight="1">
      <c r="B345" s="64"/>
      <c r="C345" s="64"/>
      <c r="D345" s="64"/>
      <c r="E345" s="64"/>
      <c r="F345" s="64"/>
      <c r="G345" s="64"/>
      <c r="H345" s="64"/>
      <c r="I345" s="64"/>
      <c r="J345" s="73"/>
      <c r="K345" s="64"/>
      <c r="L345" s="37"/>
      <c r="M345" s="37"/>
      <c r="N345" s="37"/>
      <c r="O345" s="37"/>
      <c r="P345" s="37"/>
    </row>
    <row r="346" spans="2:16" ht="35.1" customHeight="1">
      <c r="B346" s="64"/>
      <c r="C346" s="64"/>
      <c r="D346" s="64"/>
      <c r="E346" s="64"/>
      <c r="F346" s="64"/>
      <c r="G346" s="64"/>
      <c r="H346" s="64"/>
      <c r="I346" s="64"/>
      <c r="J346" s="73"/>
      <c r="K346" s="64"/>
      <c r="L346" s="37"/>
      <c r="M346" s="37"/>
      <c r="N346" s="37"/>
      <c r="O346" s="37"/>
      <c r="P346" s="37"/>
    </row>
    <row r="347" spans="2:16" ht="35.1" customHeight="1">
      <c r="B347" s="74"/>
      <c r="C347" s="64"/>
      <c r="D347" s="64"/>
      <c r="E347" s="64"/>
      <c r="F347" s="64"/>
      <c r="G347" s="64"/>
      <c r="H347" s="64"/>
      <c r="I347" s="64"/>
      <c r="J347" s="73"/>
      <c r="K347" s="64"/>
      <c r="L347" s="37"/>
      <c r="M347" s="37"/>
      <c r="N347" s="37"/>
      <c r="O347" s="37"/>
      <c r="P347" s="37"/>
    </row>
    <row r="348" spans="2:16" ht="35.1" customHeight="1">
      <c r="B348" s="64"/>
      <c r="C348" s="64"/>
      <c r="D348" s="64"/>
      <c r="E348" s="64"/>
      <c r="F348" s="64"/>
      <c r="G348" s="64"/>
      <c r="H348" s="64"/>
      <c r="I348" s="64"/>
      <c r="J348" s="73"/>
      <c r="K348" s="64"/>
      <c r="L348" s="37"/>
      <c r="M348" s="37"/>
      <c r="N348" s="37"/>
      <c r="O348" s="37"/>
      <c r="P348" s="37"/>
    </row>
    <row r="349" spans="2:16" ht="35.1" customHeight="1">
      <c r="B349" s="64" t="s">
        <v>99</v>
      </c>
      <c r="C349" s="64"/>
      <c r="D349" s="64"/>
      <c r="E349" s="64"/>
      <c r="F349" s="64"/>
      <c r="G349" s="64"/>
      <c r="H349" s="64"/>
      <c r="I349" s="64"/>
      <c r="J349" s="64"/>
      <c r="K349" s="64"/>
      <c r="L349" s="37"/>
      <c r="M349" s="37"/>
      <c r="N349" s="37"/>
      <c r="O349" s="37"/>
      <c r="P349" s="37"/>
    </row>
    <row r="350" spans="2:16" ht="35.1" customHeight="1">
      <c r="B350" s="64"/>
      <c r="C350" s="64"/>
      <c r="D350" s="64"/>
      <c r="E350" s="64"/>
      <c r="F350" s="64"/>
      <c r="G350" s="64"/>
      <c r="H350" s="64"/>
      <c r="I350" s="64"/>
      <c r="J350" s="64" t="s">
        <v>100</v>
      </c>
      <c r="K350" s="64"/>
      <c r="L350" s="37"/>
      <c r="M350" s="37"/>
      <c r="N350" s="37"/>
      <c r="O350" s="37"/>
      <c r="P350" s="37"/>
    </row>
    <row r="351" spans="2:16" ht="35.1" customHeight="1">
      <c r="B351" s="64" t="s">
        <v>101</v>
      </c>
      <c r="C351" s="64"/>
      <c r="D351" s="64"/>
      <c r="E351" s="64"/>
      <c r="F351" s="64"/>
      <c r="G351" s="64"/>
      <c r="H351" s="64"/>
      <c r="I351" s="64"/>
      <c r="J351" s="64"/>
      <c r="K351" s="64"/>
      <c r="L351" s="37"/>
      <c r="M351" s="37"/>
      <c r="N351" s="37"/>
      <c r="O351" s="37"/>
      <c r="P351" s="37"/>
    </row>
    <row r="352" spans="2:16" ht="35.1" customHeight="1">
      <c r="B352" s="64"/>
      <c r="C352" s="64"/>
      <c r="D352" s="64"/>
      <c r="E352" s="64"/>
      <c r="F352" s="64"/>
      <c r="G352" s="64"/>
      <c r="H352" s="64"/>
      <c r="I352" s="64"/>
      <c r="J352" s="64" t="s">
        <v>102</v>
      </c>
      <c r="K352" s="64"/>
      <c r="L352" s="37"/>
      <c r="M352" s="37"/>
      <c r="N352" s="37"/>
      <c r="O352" s="37"/>
      <c r="P352" s="37"/>
    </row>
    <row r="353" spans="2:16" ht="35.1" customHeight="1">
      <c r="B353" s="64" t="s">
        <v>103</v>
      </c>
      <c r="C353" s="64"/>
      <c r="D353" s="64"/>
      <c r="E353" s="64"/>
      <c r="F353" s="64"/>
      <c r="G353" s="64"/>
      <c r="H353" s="64"/>
      <c r="I353" s="64"/>
      <c r="J353" s="64"/>
      <c r="K353" s="64"/>
      <c r="L353" s="37"/>
      <c r="M353" s="37"/>
      <c r="N353" s="37"/>
      <c r="O353" s="37"/>
      <c r="P353" s="37"/>
    </row>
    <row r="354" spans="2:16" ht="35.1" customHeight="1">
      <c r="B354" s="64"/>
      <c r="C354" s="64"/>
      <c r="D354" s="64"/>
      <c r="E354" s="64"/>
      <c r="F354" s="64"/>
      <c r="G354" s="64"/>
      <c r="H354" s="64"/>
      <c r="I354" s="64"/>
      <c r="J354" s="64" t="s">
        <v>104</v>
      </c>
      <c r="K354" s="64"/>
      <c r="L354" s="37"/>
      <c r="M354" s="37"/>
      <c r="N354" s="37"/>
      <c r="O354" s="37"/>
      <c r="P354" s="37"/>
    </row>
    <row r="355" spans="2:16" ht="35.1" customHeight="1">
      <c r="B355" s="64" t="s">
        <v>105</v>
      </c>
      <c r="C355" s="64"/>
      <c r="D355" s="64"/>
      <c r="E355" s="64"/>
      <c r="F355" s="64"/>
      <c r="G355" s="64"/>
      <c r="H355" s="64"/>
      <c r="I355" s="64"/>
      <c r="J355" s="64"/>
      <c r="K355" s="64"/>
      <c r="L355" s="37"/>
      <c r="M355" s="37"/>
      <c r="N355" s="37"/>
      <c r="O355" s="37"/>
      <c r="P355" s="37"/>
    </row>
    <row r="356" spans="2:16" ht="35.1" customHeight="1">
      <c r="B356" s="64"/>
      <c r="C356" s="64"/>
      <c r="D356" s="64"/>
      <c r="E356" s="64"/>
      <c r="F356" s="64"/>
      <c r="G356" s="64"/>
      <c r="H356" s="64"/>
      <c r="I356" s="64"/>
      <c r="J356" s="64" t="s">
        <v>102</v>
      </c>
      <c r="K356" s="64"/>
      <c r="L356" s="37"/>
      <c r="M356" s="37"/>
      <c r="N356" s="37"/>
      <c r="O356" s="37"/>
      <c r="P356" s="37"/>
    </row>
    <row r="357" spans="2:16" ht="35.1" customHeight="1">
      <c r="B357" s="64" t="s">
        <v>106</v>
      </c>
      <c r="C357" s="64"/>
      <c r="D357" s="64"/>
      <c r="E357" s="64"/>
      <c r="F357" s="64"/>
      <c r="G357" s="64"/>
      <c r="H357" s="64"/>
      <c r="I357" s="64"/>
      <c r="J357" s="64"/>
      <c r="K357" s="64"/>
      <c r="L357" s="37"/>
      <c r="M357" s="37"/>
      <c r="N357" s="37"/>
      <c r="O357" s="37"/>
      <c r="P357" s="37"/>
    </row>
    <row r="358" spans="2:16" ht="35.1" customHeight="1">
      <c r="B358" s="64"/>
      <c r="C358" s="64"/>
      <c r="D358" s="64"/>
      <c r="E358" s="64"/>
      <c r="F358" s="64"/>
      <c r="G358" s="64"/>
      <c r="H358" s="64"/>
      <c r="I358" s="64"/>
      <c r="J358" s="64"/>
      <c r="K358" s="64" t="s">
        <v>107</v>
      </c>
      <c r="L358" s="37"/>
      <c r="M358" s="37"/>
      <c r="N358" s="37"/>
      <c r="O358" s="37"/>
      <c r="P358" s="37"/>
    </row>
    <row r="359" spans="2:16" ht="35.1" customHeight="1">
      <c r="B359" s="64" t="s">
        <v>108</v>
      </c>
      <c r="C359" s="64"/>
      <c r="D359" s="64"/>
      <c r="E359" s="64"/>
      <c r="F359" s="64"/>
      <c r="G359" s="64"/>
      <c r="H359" s="64"/>
      <c r="I359" s="64"/>
      <c r="J359" s="64"/>
      <c r="K359" s="64"/>
      <c r="L359" s="37"/>
      <c r="M359" s="37"/>
      <c r="N359" s="37"/>
      <c r="O359" s="37"/>
      <c r="P359" s="37"/>
    </row>
    <row r="360" spans="2:16" ht="35.1" customHeight="1">
      <c r="B360" s="64"/>
      <c r="C360" s="64"/>
      <c r="D360" s="64"/>
      <c r="E360" s="64"/>
      <c r="F360" s="64"/>
      <c r="G360" s="64"/>
      <c r="H360" s="64"/>
      <c r="I360" s="64"/>
      <c r="J360" s="64"/>
      <c r="K360" s="64" t="s">
        <v>109</v>
      </c>
      <c r="L360" s="37"/>
      <c r="M360" s="37"/>
      <c r="N360" s="37"/>
      <c r="O360" s="37"/>
      <c r="P360" s="37"/>
    </row>
    <row r="361" spans="2:16" ht="35.1" customHeight="1">
      <c r="B361" s="64" t="s">
        <v>110</v>
      </c>
      <c r="C361" s="64"/>
      <c r="D361" s="64"/>
      <c r="E361" s="64"/>
      <c r="F361" s="64"/>
      <c r="G361" s="64"/>
      <c r="H361" s="64"/>
      <c r="I361" s="64"/>
      <c r="J361" s="64"/>
      <c r="K361" s="64"/>
      <c r="L361" s="37"/>
      <c r="M361" s="37"/>
      <c r="N361" s="37"/>
      <c r="O361" s="37"/>
      <c r="P361" s="37"/>
    </row>
    <row r="362" spans="2:16" ht="35.1" customHeight="1">
      <c r="B362" s="64" t="s">
        <v>111</v>
      </c>
      <c r="C362" s="64"/>
      <c r="D362" s="64"/>
      <c r="E362" s="64"/>
      <c r="F362" s="64"/>
      <c r="G362" s="64"/>
      <c r="H362" s="64"/>
      <c r="I362" s="64"/>
      <c r="J362" s="64"/>
      <c r="K362" s="64"/>
      <c r="L362" s="37"/>
      <c r="M362" s="37"/>
      <c r="N362" s="37"/>
      <c r="O362" s="37"/>
      <c r="P362" s="37"/>
    </row>
    <row r="363" spans="2:16" ht="35.1" customHeight="1">
      <c r="B363" s="64" t="s">
        <v>112</v>
      </c>
      <c r="C363" s="64"/>
      <c r="D363" s="64"/>
      <c r="E363" s="64"/>
      <c r="F363" s="64"/>
      <c r="G363" s="64"/>
      <c r="H363" s="64"/>
      <c r="I363" s="64"/>
      <c r="J363" s="64"/>
      <c r="K363" s="64"/>
      <c r="L363" s="37"/>
      <c r="M363" s="37"/>
      <c r="N363" s="37"/>
      <c r="O363" s="37"/>
      <c r="P363" s="37"/>
    </row>
    <row r="364" spans="2:16" ht="35.1" customHeight="1">
      <c r="B364" s="64" t="s">
        <v>113</v>
      </c>
      <c r="C364" s="64"/>
      <c r="D364" s="64"/>
      <c r="E364" s="64"/>
      <c r="F364" s="64"/>
      <c r="G364" s="64"/>
      <c r="H364" s="64"/>
      <c r="I364" s="64"/>
      <c r="J364" s="64" t="s">
        <v>114</v>
      </c>
      <c r="K364" s="64"/>
      <c r="L364" s="37"/>
      <c r="M364" s="37"/>
      <c r="N364" s="37"/>
      <c r="O364" s="37"/>
      <c r="P364" s="37"/>
    </row>
    <row r="365" spans="2:16" ht="35.1" customHeight="1">
      <c r="B365" s="64"/>
      <c r="C365" s="64"/>
      <c r="D365" s="64"/>
      <c r="E365" s="64"/>
      <c r="F365" s="64"/>
      <c r="G365" s="64"/>
      <c r="H365" s="64"/>
      <c r="I365" s="64"/>
      <c r="J365" s="64" t="s">
        <v>115</v>
      </c>
      <c r="K365" s="64"/>
      <c r="L365" s="37"/>
      <c r="M365" s="37"/>
      <c r="N365" s="37"/>
      <c r="O365" s="37"/>
      <c r="P365" s="37"/>
    </row>
    <row r="366" spans="2:16" ht="35.1" customHeight="1">
      <c r="B366" s="64" t="s">
        <v>116</v>
      </c>
      <c r="C366" s="64"/>
      <c r="D366" s="64"/>
      <c r="E366" s="64"/>
      <c r="F366" s="64"/>
      <c r="G366" s="64"/>
      <c r="H366" s="64"/>
      <c r="I366" s="64"/>
      <c r="J366" s="64"/>
      <c r="K366" s="64"/>
      <c r="L366" s="37"/>
      <c r="M366" s="37"/>
      <c r="N366" s="37"/>
      <c r="O366" s="37"/>
      <c r="P366" s="37"/>
    </row>
    <row r="367" spans="2:16" ht="35.1" customHeight="1">
      <c r="B367" s="64" t="s">
        <v>112</v>
      </c>
      <c r="C367" s="64"/>
      <c r="D367" s="64"/>
      <c r="E367" s="64"/>
      <c r="F367" s="64"/>
      <c r="G367" s="64"/>
      <c r="H367" s="64"/>
      <c r="I367" s="64"/>
      <c r="J367" s="64"/>
      <c r="K367" s="64"/>
      <c r="L367" s="37"/>
      <c r="M367" s="37"/>
      <c r="N367" s="37"/>
      <c r="O367" s="37"/>
      <c r="P367" s="37"/>
    </row>
    <row r="368" spans="2:16" ht="35.1" customHeight="1">
      <c r="B368" s="64" t="s">
        <v>113</v>
      </c>
      <c r="C368" s="64"/>
      <c r="D368" s="64"/>
      <c r="E368" s="64"/>
      <c r="F368" s="64"/>
      <c r="G368" s="64"/>
      <c r="H368" s="64"/>
      <c r="I368" s="64"/>
      <c r="J368" s="64" t="s">
        <v>117</v>
      </c>
      <c r="K368" s="64"/>
      <c r="L368" s="37"/>
      <c r="M368" s="37"/>
      <c r="N368" s="37"/>
      <c r="O368" s="37"/>
      <c r="P368" s="37"/>
    </row>
    <row r="369" spans="2:16" ht="35.1" customHeight="1">
      <c r="B369" s="64"/>
      <c r="C369" s="64"/>
      <c r="D369" s="64"/>
      <c r="E369" s="64"/>
      <c r="F369" s="64"/>
      <c r="G369" s="64"/>
      <c r="H369" s="64"/>
      <c r="I369" s="64"/>
      <c r="J369" s="64" t="s">
        <v>118</v>
      </c>
      <c r="K369" s="64"/>
      <c r="L369" s="37"/>
      <c r="M369" s="37"/>
      <c r="N369" s="37"/>
      <c r="O369" s="37"/>
      <c r="P369" s="37"/>
    </row>
    <row r="370" spans="2:16" ht="35.1" customHeight="1">
      <c r="B370" s="64"/>
      <c r="C370" s="64"/>
      <c r="D370" s="64"/>
      <c r="E370" s="64"/>
      <c r="F370" s="64"/>
      <c r="G370" s="64"/>
      <c r="H370" s="64"/>
      <c r="I370" s="64"/>
      <c r="J370" s="64"/>
      <c r="K370" s="64"/>
      <c r="L370" s="37"/>
      <c r="M370" s="37"/>
      <c r="N370" s="37"/>
      <c r="O370" s="37"/>
      <c r="P370" s="37"/>
    </row>
    <row r="371" spans="2:16" ht="35.1" customHeight="1">
      <c r="B371" s="64"/>
      <c r="C371" s="64"/>
      <c r="D371" s="64"/>
      <c r="E371" s="64"/>
      <c r="F371" s="64"/>
      <c r="G371" s="64"/>
      <c r="H371" s="64"/>
      <c r="I371" s="64"/>
      <c r="J371" s="64"/>
      <c r="K371" s="64"/>
      <c r="L371" s="37"/>
      <c r="M371" s="37"/>
      <c r="N371" s="37"/>
      <c r="O371" s="37"/>
      <c r="P371" s="37"/>
    </row>
    <row r="372" spans="2:16" ht="35.1" customHeight="1">
      <c r="B372" s="64"/>
      <c r="C372" s="64"/>
      <c r="D372" s="64"/>
      <c r="E372" s="64"/>
      <c r="F372" s="64"/>
      <c r="G372" s="64"/>
      <c r="H372" s="64"/>
      <c r="I372" s="64"/>
      <c r="J372" s="64"/>
      <c r="K372" s="64"/>
      <c r="L372" s="37"/>
      <c r="M372" s="37"/>
      <c r="N372" s="37"/>
      <c r="O372" s="37"/>
      <c r="P372" s="37"/>
    </row>
    <row r="373" spans="2:16" ht="35.1" customHeight="1">
      <c r="B373" s="64" t="s">
        <v>119</v>
      </c>
      <c r="C373" s="64"/>
      <c r="D373" s="64"/>
      <c r="E373" s="64"/>
      <c r="F373" s="64"/>
      <c r="G373" s="64"/>
      <c r="H373" s="64"/>
      <c r="I373" s="64"/>
      <c r="J373" s="64"/>
      <c r="K373" s="64"/>
      <c r="L373" s="37"/>
      <c r="M373" s="37"/>
      <c r="N373" s="37"/>
      <c r="O373" s="37"/>
      <c r="P373" s="37"/>
    </row>
    <row r="374" spans="2:16" ht="35.1" customHeight="1">
      <c r="B374" s="64"/>
      <c r="C374" s="64"/>
      <c r="D374" s="64"/>
      <c r="E374" s="64"/>
      <c r="F374" s="64"/>
      <c r="G374" s="64" t="s">
        <v>120</v>
      </c>
      <c r="H374" s="64"/>
      <c r="I374" s="64"/>
      <c r="J374" s="64"/>
      <c r="K374" s="64"/>
      <c r="L374" s="37"/>
      <c r="M374" s="37"/>
      <c r="N374" s="37"/>
      <c r="O374" s="37"/>
      <c r="P374" s="37"/>
    </row>
    <row r="375" spans="2:16" ht="35.1" customHeight="1">
      <c r="B375" s="75"/>
      <c r="C375" s="64"/>
      <c r="D375" s="64"/>
      <c r="E375" s="64"/>
      <c r="F375" s="64"/>
      <c r="G375" s="64" t="s">
        <v>121</v>
      </c>
      <c r="H375" s="64"/>
      <c r="I375" s="64"/>
      <c r="J375" s="64"/>
      <c r="K375" s="64"/>
      <c r="L375" s="37"/>
      <c r="M375" s="37"/>
      <c r="N375" s="37"/>
      <c r="O375" s="37"/>
      <c r="P375" s="37"/>
    </row>
  </sheetData>
  <pageMargins left="0.7" right="0.7" top="0.75" bottom="0.75" header="0.3" footer="0.3"/>
  <pageSetup scale="21" fitToHeight="0" orientation="portrait" r:id="rId1"/>
  <rowBreaks count="6" manualBreakCount="6">
    <brk id="83" max="16383" man="1"/>
    <brk id="129" max="16383" man="1"/>
    <brk id="172" max="16383" man="1"/>
    <brk id="244" max="16383" man="1"/>
    <brk id="281" max="16383" man="1"/>
    <brk id="327" max="16383" man="1"/>
  </row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Jan 2020</vt:lpstr>
      <vt:lpstr>'Jan 2020'!Print_Area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Garrett, Leigh</dc:creator>
  <cp:lastModifiedBy>Garrett, Leigh</cp:lastModifiedBy>
  <cp:lastPrinted>2019-09-30T17:07:46Z</cp:lastPrinted>
  <dcterms:created xsi:type="dcterms:W3CDTF">2019-08-28T12:41:41Z</dcterms:created>
  <dcterms:modified xsi:type="dcterms:W3CDTF">2020-01-03T12:16:29Z</dcterms:modified>
</cp:coreProperties>
</file>